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Pol'!$A$1:$U$466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456" i="12" l="1"/>
  <c r="G39" i="1" s="1"/>
  <c r="I9" i="12"/>
  <c r="I8" i="12" s="1"/>
  <c r="K9" i="12"/>
  <c r="K8" i="12" s="1"/>
  <c r="O9" i="12"/>
  <c r="O8" i="12" s="1"/>
  <c r="Q9" i="12"/>
  <c r="Q8" i="12" s="1"/>
  <c r="U9" i="12"/>
  <c r="U8" i="12" s="1"/>
  <c r="G40" i="12"/>
  <c r="M40" i="12" s="1"/>
  <c r="I40" i="12"/>
  <c r="K40" i="12"/>
  <c r="O40" i="12"/>
  <c r="O39" i="12" s="1"/>
  <c r="Q40" i="12"/>
  <c r="U40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8" i="12"/>
  <c r="I58" i="12"/>
  <c r="K58" i="12"/>
  <c r="K57" i="12" s="1"/>
  <c r="O58" i="12"/>
  <c r="O57" i="12" s="1"/>
  <c r="Q58" i="12"/>
  <c r="U58" i="12"/>
  <c r="G63" i="12"/>
  <c r="M63" i="12" s="1"/>
  <c r="I63" i="12"/>
  <c r="I57" i="12" s="1"/>
  <c r="K63" i="12"/>
  <c r="O63" i="12"/>
  <c r="Q63" i="12"/>
  <c r="Q57" i="12" s="1"/>
  <c r="U63" i="12"/>
  <c r="U57" i="12" s="1"/>
  <c r="U64" i="12"/>
  <c r="G65" i="12"/>
  <c r="M65" i="12" s="1"/>
  <c r="I65" i="12"/>
  <c r="K65" i="12"/>
  <c r="K64" i="12" s="1"/>
  <c r="O65" i="12"/>
  <c r="Q65" i="12"/>
  <c r="U65" i="12"/>
  <c r="G69" i="12"/>
  <c r="I69" i="12"/>
  <c r="I64" i="12" s="1"/>
  <c r="K69" i="12"/>
  <c r="O69" i="12"/>
  <c r="O64" i="12" s="1"/>
  <c r="Q69" i="12"/>
  <c r="Q64" i="12" s="1"/>
  <c r="U69" i="12"/>
  <c r="G74" i="12"/>
  <c r="M74" i="12" s="1"/>
  <c r="I74" i="12"/>
  <c r="I73" i="12" s="1"/>
  <c r="K74" i="12"/>
  <c r="O74" i="12"/>
  <c r="Q74" i="12"/>
  <c r="Q73" i="12" s="1"/>
  <c r="U74" i="12"/>
  <c r="G79" i="12"/>
  <c r="I79" i="12"/>
  <c r="K79" i="12"/>
  <c r="M79" i="12"/>
  <c r="O79" i="12"/>
  <c r="Q79" i="12"/>
  <c r="U79" i="12"/>
  <c r="G83" i="12"/>
  <c r="I83" i="12"/>
  <c r="K83" i="12"/>
  <c r="O83" i="12"/>
  <c r="O73" i="12" s="1"/>
  <c r="Q83" i="12"/>
  <c r="U83" i="12"/>
  <c r="G86" i="12"/>
  <c r="M86" i="12" s="1"/>
  <c r="I86" i="12"/>
  <c r="K86" i="12"/>
  <c r="O86" i="12"/>
  <c r="Q86" i="12"/>
  <c r="Q85" i="12" s="1"/>
  <c r="U86" i="12"/>
  <c r="G88" i="12"/>
  <c r="I88" i="12"/>
  <c r="K88" i="12"/>
  <c r="M88" i="12"/>
  <c r="O88" i="12"/>
  <c r="Q88" i="12"/>
  <c r="U88" i="12"/>
  <c r="G90" i="12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8" i="12"/>
  <c r="M98" i="12" s="1"/>
  <c r="I98" i="12"/>
  <c r="K98" i="12"/>
  <c r="O98" i="12"/>
  <c r="Q98" i="12"/>
  <c r="U98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6" i="12"/>
  <c r="M116" i="12" s="1"/>
  <c r="I116" i="12"/>
  <c r="K116" i="12"/>
  <c r="O116" i="12"/>
  <c r="Q116" i="12"/>
  <c r="U116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5" i="12"/>
  <c r="M135" i="12" s="1"/>
  <c r="I135" i="12"/>
  <c r="K135" i="12"/>
  <c r="O135" i="12"/>
  <c r="Q135" i="12"/>
  <c r="U135" i="12"/>
  <c r="G141" i="12"/>
  <c r="I141" i="12"/>
  <c r="K141" i="12"/>
  <c r="O141" i="12"/>
  <c r="Q141" i="12"/>
  <c r="U141" i="12"/>
  <c r="G144" i="12"/>
  <c r="M144" i="12" s="1"/>
  <c r="I144" i="12"/>
  <c r="K144" i="12"/>
  <c r="O144" i="12"/>
  <c r="Q144" i="12"/>
  <c r="U144" i="12"/>
  <c r="G148" i="12"/>
  <c r="M148" i="12" s="1"/>
  <c r="I148" i="12"/>
  <c r="K148" i="12"/>
  <c r="O148" i="12"/>
  <c r="Q148" i="12"/>
  <c r="U148" i="12"/>
  <c r="G151" i="12"/>
  <c r="I151" i="12"/>
  <c r="K151" i="12"/>
  <c r="M151" i="12"/>
  <c r="O151" i="12"/>
  <c r="Q151" i="12"/>
  <c r="U151" i="12"/>
  <c r="G162" i="12"/>
  <c r="M162" i="12" s="1"/>
  <c r="I162" i="12"/>
  <c r="K162" i="12"/>
  <c r="O162" i="12"/>
  <c r="Q162" i="12"/>
  <c r="U162" i="12"/>
  <c r="G165" i="12"/>
  <c r="M165" i="12" s="1"/>
  <c r="I165" i="12"/>
  <c r="K165" i="12"/>
  <c r="O165" i="12"/>
  <c r="Q165" i="12"/>
  <c r="U165" i="12"/>
  <c r="G168" i="12"/>
  <c r="M168" i="12" s="1"/>
  <c r="I168" i="12"/>
  <c r="K168" i="12"/>
  <c r="O168" i="12"/>
  <c r="Q168" i="12"/>
  <c r="U168" i="12"/>
  <c r="G171" i="12"/>
  <c r="M171" i="12" s="1"/>
  <c r="I171" i="12"/>
  <c r="K171" i="12"/>
  <c r="O171" i="12"/>
  <c r="Q171" i="12"/>
  <c r="U171" i="12"/>
  <c r="G175" i="12"/>
  <c r="M175" i="12" s="1"/>
  <c r="I175" i="12"/>
  <c r="K175" i="12"/>
  <c r="O175" i="12"/>
  <c r="Q175" i="12"/>
  <c r="U175" i="12"/>
  <c r="G176" i="12"/>
  <c r="M176" i="12" s="1"/>
  <c r="I176" i="12"/>
  <c r="K176" i="12"/>
  <c r="O176" i="12"/>
  <c r="Q176" i="12"/>
  <c r="U176" i="12"/>
  <c r="G179" i="12"/>
  <c r="M179" i="12" s="1"/>
  <c r="I179" i="12"/>
  <c r="K179" i="12"/>
  <c r="O179" i="12"/>
  <c r="Q179" i="12"/>
  <c r="U179" i="12"/>
  <c r="I181" i="12"/>
  <c r="K181" i="12"/>
  <c r="U181" i="12"/>
  <c r="G182" i="12"/>
  <c r="I182" i="12"/>
  <c r="K182" i="12"/>
  <c r="O182" i="12"/>
  <c r="O181" i="12" s="1"/>
  <c r="Q182" i="12"/>
  <c r="Q181" i="12" s="1"/>
  <c r="U182" i="12"/>
  <c r="G184" i="12"/>
  <c r="M184" i="12" s="1"/>
  <c r="I184" i="12"/>
  <c r="I183" i="12" s="1"/>
  <c r="K184" i="12"/>
  <c r="K183" i="12" s="1"/>
  <c r="O184" i="12"/>
  <c r="Q184" i="12"/>
  <c r="Q183" i="12" s="1"/>
  <c r="U184" i="12"/>
  <c r="U183" i="12" s="1"/>
  <c r="G191" i="12"/>
  <c r="M191" i="12" s="1"/>
  <c r="I191" i="12"/>
  <c r="K191" i="12"/>
  <c r="O191" i="12"/>
  <c r="O183" i="12" s="1"/>
  <c r="Q191" i="12"/>
  <c r="U191" i="12"/>
  <c r="G195" i="12"/>
  <c r="M195" i="12" s="1"/>
  <c r="I195" i="12"/>
  <c r="K195" i="12"/>
  <c r="O195" i="12"/>
  <c r="Q195" i="12"/>
  <c r="U195" i="12"/>
  <c r="G202" i="12"/>
  <c r="M202" i="12" s="1"/>
  <c r="I202" i="12"/>
  <c r="K202" i="12"/>
  <c r="O202" i="12"/>
  <c r="Q202" i="12"/>
  <c r="U202" i="12"/>
  <c r="G209" i="12"/>
  <c r="M209" i="12" s="1"/>
  <c r="I209" i="12"/>
  <c r="K209" i="12"/>
  <c r="O209" i="12"/>
  <c r="Q209" i="12"/>
  <c r="U209" i="12"/>
  <c r="G211" i="12"/>
  <c r="M211" i="12" s="1"/>
  <c r="I211" i="12"/>
  <c r="K211" i="12"/>
  <c r="O211" i="12"/>
  <c r="Q211" i="12"/>
  <c r="U211" i="12"/>
  <c r="G213" i="12"/>
  <c r="M213" i="12" s="1"/>
  <c r="I213" i="12"/>
  <c r="K213" i="12"/>
  <c r="O213" i="12"/>
  <c r="Q213" i="12"/>
  <c r="U213" i="12"/>
  <c r="G216" i="12"/>
  <c r="M216" i="12" s="1"/>
  <c r="I216" i="12"/>
  <c r="K216" i="12"/>
  <c r="O216" i="12"/>
  <c r="Q216" i="12"/>
  <c r="U216" i="12"/>
  <c r="G219" i="12"/>
  <c r="M219" i="12" s="1"/>
  <c r="I219" i="12"/>
  <c r="K219" i="12"/>
  <c r="O219" i="12"/>
  <c r="Q219" i="12"/>
  <c r="U219" i="12"/>
  <c r="G227" i="12"/>
  <c r="M227" i="12" s="1"/>
  <c r="I227" i="12"/>
  <c r="K227" i="12"/>
  <c r="O227" i="12"/>
  <c r="Q227" i="12"/>
  <c r="U227" i="12"/>
  <c r="G231" i="12"/>
  <c r="M231" i="12" s="1"/>
  <c r="I231" i="12"/>
  <c r="K231" i="12"/>
  <c r="O231" i="12"/>
  <c r="Q231" i="12"/>
  <c r="U231" i="12"/>
  <c r="G236" i="12"/>
  <c r="M236" i="12" s="1"/>
  <c r="I236" i="12"/>
  <c r="K236" i="12"/>
  <c r="O236" i="12"/>
  <c r="Q236" i="12"/>
  <c r="U236" i="12"/>
  <c r="G241" i="12"/>
  <c r="I241" i="12"/>
  <c r="K241" i="12"/>
  <c r="M241" i="12"/>
  <c r="O241" i="12"/>
  <c r="Q241" i="12"/>
  <c r="U241" i="12"/>
  <c r="G246" i="12"/>
  <c r="M246" i="12" s="1"/>
  <c r="I246" i="12"/>
  <c r="K246" i="12"/>
  <c r="O246" i="12"/>
  <c r="Q246" i="12"/>
  <c r="U246" i="12"/>
  <c r="G249" i="12"/>
  <c r="M249" i="12" s="1"/>
  <c r="I249" i="12"/>
  <c r="K249" i="12"/>
  <c r="O249" i="12"/>
  <c r="Q249" i="12"/>
  <c r="U249" i="12"/>
  <c r="G251" i="12"/>
  <c r="M251" i="12" s="1"/>
  <c r="I251" i="12"/>
  <c r="K251" i="12"/>
  <c r="O251" i="12"/>
  <c r="Q251" i="12"/>
  <c r="U251" i="12"/>
  <c r="G253" i="12"/>
  <c r="M253" i="12" s="1"/>
  <c r="I253" i="12"/>
  <c r="K253" i="12"/>
  <c r="O253" i="12"/>
  <c r="Q253" i="12"/>
  <c r="U253" i="12"/>
  <c r="G257" i="12"/>
  <c r="M257" i="12" s="1"/>
  <c r="I257" i="12"/>
  <c r="K257" i="12"/>
  <c r="O257" i="12"/>
  <c r="Q257" i="12"/>
  <c r="U257" i="12"/>
  <c r="G269" i="12"/>
  <c r="M269" i="12" s="1"/>
  <c r="I269" i="12"/>
  <c r="K269" i="12"/>
  <c r="O269" i="12"/>
  <c r="Q269" i="12"/>
  <c r="U269" i="12"/>
  <c r="G272" i="12"/>
  <c r="M272" i="12" s="1"/>
  <c r="I272" i="12"/>
  <c r="K272" i="12"/>
  <c r="O272" i="12"/>
  <c r="Q272" i="12"/>
  <c r="U272" i="12"/>
  <c r="G274" i="12"/>
  <c r="M274" i="12" s="1"/>
  <c r="I274" i="12"/>
  <c r="K274" i="12"/>
  <c r="O274" i="12"/>
  <c r="Q274" i="12"/>
  <c r="U274" i="12"/>
  <c r="G277" i="12"/>
  <c r="M277" i="12" s="1"/>
  <c r="I277" i="12"/>
  <c r="K277" i="12"/>
  <c r="O277" i="12"/>
  <c r="Q277" i="12"/>
  <c r="U277" i="12"/>
  <c r="G279" i="12"/>
  <c r="M279" i="12" s="1"/>
  <c r="I279" i="12"/>
  <c r="K279" i="12"/>
  <c r="O279" i="12"/>
  <c r="Q279" i="12"/>
  <c r="U279" i="12"/>
  <c r="G281" i="12"/>
  <c r="M281" i="12" s="1"/>
  <c r="I281" i="12"/>
  <c r="K281" i="12"/>
  <c r="O281" i="12"/>
  <c r="Q281" i="12"/>
  <c r="U281" i="12"/>
  <c r="G287" i="12"/>
  <c r="M287" i="12" s="1"/>
  <c r="I287" i="12"/>
  <c r="K287" i="12"/>
  <c r="O287" i="12"/>
  <c r="Q287" i="12"/>
  <c r="U287" i="12"/>
  <c r="G289" i="12"/>
  <c r="M289" i="12" s="1"/>
  <c r="I289" i="12"/>
  <c r="K289" i="12"/>
  <c r="O289" i="12"/>
  <c r="Q289" i="12"/>
  <c r="U289" i="12"/>
  <c r="G295" i="12"/>
  <c r="M295" i="12" s="1"/>
  <c r="I295" i="12"/>
  <c r="K295" i="12"/>
  <c r="O295" i="12"/>
  <c r="Q295" i="12"/>
  <c r="U295" i="12"/>
  <c r="G298" i="12"/>
  <c r="M298" i="12" s="1"/>
  <c r="I298" i="12"/>
  <c r="K298" i="12"/>
  <c r="O298" i="12"/>
  <c r="Q298" i="12"/>
  <c r="U298" i="12"/>
  <c r="G299" i="12"/>
  <c r="I299" i="12"/>
  <c r="K299" i="12"/>
  <c r="M299" i="12"/>
  <c r="O299" i="12"/>
  <c r="Q299" i="12"/>
  <c r="U299" i="12"/>
  <c r="U300" i="12"/>
  <c r="G301" i="12"/>
  <c r="M301" i="12" s="1"/>
  <c r="M300" i="12" s="1"/>
  <c r="I301" i="12"/>
  <c r="I300" i="12" s="1"/>
  <c r="K301" i="12"/>
  <c r="K300" i="12" s="1"/>
  <c r="O301" i="12"/>
  <c r="O300" i="12" s="1"/>
  <c r="Q301" i="12"/>
  <c r="Q300" i="12" s="1"/>
  <c r="U301" i="12"/>
  <c r="G303" i="12"/>
  <c r="M303" i="12" s="1"/>
  <c r="I303" i="12"/>
  <c r="K303" i="12"/>
  <c r="O303" i="12"/>
  <c r="Q303" i="12"/>
  <c r="U303" i="12"/>
  <c r="G308" i="12"/>
  <c r="I308" i="12"/>
  <c r="K308" i="12"/>
  <c r="K302" i="12" s="1"/>
  <c r="O308" i="12"/>
  <c r="Q308" i="12"/>
  <c r="U308" i="12"/>
  <c r="G313" i="12"/>
  <c r="M313" i="12" s="1"/>
  <c r="I313" i="12"/>
  <c r="K313" i="12"/>
  <c r="O313" i="12"/>
  <c r="Q313" i="12"/>
  <c r="Q302" i="12" s="1"/>
  <c r="U313" i="12"/>
  <c r="G316" i="12"/>
  <c r="M316" i="12" s="1"/>
  <c r="I316" i="12"/>
  <c r="K316" i="12"/>
  <c r="O316" i="12"/>
  <c r="Q316" i="12"/>
  <c r="U316" i="12"/>
  <c r="G319" i="12"/>
  <c r="M319" i="12" s="1"/>
  <c r="I319" i="12"/>
  <c r="K319" i="12"/>
  <c r="O319" i="12"/>
  <c r="Q319" i="12"/>
  <c r="U319" i="12"/>
  <c r="G320" i="12"/>
  <c r="M320" i="12" s="1"/>
  <c r="I320" i="12"/>
  <c r="K320" i="12"/>
  <c r="O320" i="12"/>
  <c r="Q320" i="12"/>
  <c r="U320" i="12"/>
  <c r="G321" i="12"/>
  <c r="M321" i="12" s="1"/>
  <c r="I321" i="12"/>
  <c r="K321" i="12"/>
  <c r="O321" i="12"/>
  <c r="Q321" i="12"/>
  <c r="U321" i="12"/>
  <c r="G322" i="12"/>
  <c r="M322" i="12" s="1"/>
  <c r="I322" i="12"/>
  <c r="K322" i="12"/>
  <c r="O322" i="12"/>
  <c r="Q322" i="12"/>
  <c r="U322" i="12"/>
  <c r="G324" i="12"/>
  <c r="I324" i="12"/>
  <c r="K324" i="12"/>
  <c r="K323" i="12" s="1"/>
  <c r="O324" i="12"/>
  <c r="Q324" i="12"/>
  <c r="U324" i="12"/>
  <c r="G327" i="12"/>
  <c r="M327" i="12" s="1"/>
  <c r="I327" i="12"/>
  <c r="K327" i="12"/>
  <c r="O327" i="12"/>
  <c r="Q327" i="12"/>
  <c r="U327" i="12"/>
  <c r="G330" i="12"/>
  <c r="M330" i="12" s="1"/>
  <c r="I330" i="12"/>
  <c r="K330" i="12"/>
  <c r="O330" i="12"/>
  <c r="Q330" i="12"/>
  <c r="U330" i="12"/>
  <c r="U323" i="12" s="1"/>
  <c r="G332" i="12"/>
  <c r="I332" i="12"/>
  <c r="K332" i="12"/>
  <c r="O332" i="12"/>
  <c r="Q332" i="12"/>
  <c r="U332" i="12"/>
  <c r="G333" i="12"/>
  <c r="M333" i="12" s="1"/>
  <c r="I333" i="12"/>
  <c r="K333" i="12"/>
  <c r="O333" i="12"/>
  <c r="Q333" i="12"/>
  <c r="U333" i="12"/>
  <c r="G339" i="12"/>
  <c r="M339" i="12" s="1"/>
  <c r="I339" i="12"/>
  <c r="K339" i="12"/>
  <c r="O339" i="12"/>
  <c r="Q339" i="12"/>
  <c r="U339" i="12"/>
  <c r="G344" i="12"/>
  <c r="M344" i="12" s="1"/>
  <c r="I344" i="12"/>
  <c r="K344" i="12"/>
  <c r="O344" i="12"/>
  <c r="Q344" i="12"/>
  <c r="U344" i="12"/>
  <c r="G350" i="12"/>
  <c r="M350" i="12" s="1"/>
  <c r="I350" i="12"/>
  <c r="K350" i="12"/>
  <c r="O350" i="12"/>
  <c r="Q350" i="12"/>
  <c r="U350" i="12"/>
  <c r="G352" i="12"/>
  <c r="M352" i="12" s="1"/>
  <c r="I352" i="12"/>
  <c r="K352" i="12"/>
  <c r="O352" i="12"/>
  <c r="Q352" i="12"/>
  <c r="U352" i="12"/>
  <c r="G357" i="12"/>
  <c r="M357" i="12" s="1"/>
  <c r="I357" i="12"/>
  <c r="K357" i="12"/>
  <c r="O357" i="12"/>
  <c r="Q357" i="12"/>
  <c r="U357" i="12"/>
  <c r="G359" i="12"/>
  <c r="M359" i="12" s="1"/>
  <c r="I359" i="12"/>
  <c r="K359" i="12"/>
  <c r="O359" i="12"/>
  <c r="Q359" i="12"/>
  <c r="U359" i="12"/>
  <c r="G362" i="12"/>
  <c r="M362" i="12" s="1"/>
  <c r="I362" i="12"/>
  <c r="K362" i="12"/>
  <c r="O362" i="12"/>
  <c r="Q362" i="12"/>
  <c r="U362" i="12"/>
  <c r="G365" i="12"/>
  <c r="M365" i="12" s="1"/>
  <c r="I365" i="12"/>
  <c r="K365" i="12"/>
  <c r="O365" i="12"/>
  <c r="Q365" i="12"/>
  <c r="U365" i="12"/>
  <c r="G368" i="12"/>
  <c r="M368" i="12" s="1"/>
  <c r="I368" i="12"/>
  <c r="K368" i="12"/>
  <c r="O368" i="12"/>
  <c r="Q368" i="12"/>
  <c r="U368" i="12"/>
  <c r="G371" i="12"/>
  <c r="M371" i="12" s="1"/>
  <c r="I371" i="12"/>
  <c r="K371" i="12"/>
  <c r="O371" i="12"/>
  <c r="Q371" i="12"/>
  <c r="U371" i="12"/>
  <c r="G374" i="12"/>
  <c r="M374" i="12" s="1"/>
  <c r="I374" i="12"/>
  <c r="K374" i="12"/>
  <c r="O374" i="12"/>
  <c r="Q374" i="12"/>
  <c r="U374" i="12"/>
  <c r="G377" i="12"/>
  <c r="M377" i="12" s="1"/>
  <c r="I377" i="12"/>
  <c r="K377" i="12"/>
  <c r="O377" i="12"/>
  <c r="Q377" i="12"/>
  <c r="U377" i="12"/>
  <c r="G381" i="12"/>
  <c r="M381" i="12" s="1"/>
  <c r="I381" i="12"/>
  <c r="K381" i="12"/>
  <c r="O381" i="12"/>
  <c r="Q381" i="12"/>
  <c r="U381" i="12"/>
  <c r="G383" i="12"/>
  <c r="I383" i="12"/>
  <c r="K383" i="12"/>
  <c r="O383" i="12"/>
  <c r="Q383" i="12"/>
  <c r="U383" i="12"/>
  <c r="G384" i="12"/>
  <c r="M384" i="12" s="1"/>
  <c r="I384" i="12"/>
  <c r="K384" i="12"/>
  <c r="O384" i="12"/>
  <c r="Q384" i="12"/>
  <c r="U384" i="12"/>
  <c r="G385" i="12"/>
  <c r="M385" i="12" s="1"/>
  <c r="I385" i="12"/>
  <c r="K385" i="12"/>
  <c r="O385" i="12"/>
  <c r="Q385" i="12"/>
  <c r="U385" i="12"/>
  <c r="G386" i="12"/>
  <c r="M386" i="12" s="1"/>
  <c r="I386" i="12"/>
  <c r="K386" i="12"/>
  <c r="O386" i="12"/>
  <c r="Q386" i="12"/>
  <c r="U386" i="12"/>
  <c r="G387" i="12"/>
  <c r="M387" i="12" s="1"/>
  <c r="I387" i="12"/>
  <c r="K387" i="12"/>
  <c r="O387" i="12"/>
  <c r="Q387" i="12"/>
  <c r="U387" i="12"/>
  <c r="G388" i="12"/>
  <c r="M388" i="12" s="1"/>
  <c r="I388" i="12"/>
  <c r="K388" i="12"/>
  <c r="O388" i="12"/>
  <c r="Q388" i="12"/>
  <c r="U388" i="12"/>
  <c r="G389" i="12"/>
  <c r="M389" i="12" s="1"/>
  <c r="I389" i="12"/>
  <c r="K389" i="12"/>
  <c r="O389" i="12"/>
  <c r="Q389" i="12"/>
  <c r="U389" i="12"/>
  <c r="G390" i="12"/>
  <c r="M390" i="12" s="1"/>
  <c r="I390" i="12"/>
  <c r="K390" i="12"/>
  <c r="O390" i="12"/>
  <c r="Q390" i="12"/>
  <c r="U390" i="12"/>
  <c r="G391" i="12"/>
  <c r="M391" i="12" s="1"/>
  <c r="I391" i="12"/>
  <c r="K391" i="12"/>
  <c r="O391" i="12"/>
  <c r="Q391" i="12"/>
  <c r="U391" i="12"/>
  <c r="G392" i="12"/>
  <c r="M392" i="12" s="1"/>
  <c r="I392" i="12"/>
  <c r="K392" i="12"/>
  <c r="O392" i="12"/>
  <c r="Q392" i="12"/>
  <c r="U392" i="12"/>
  <c r="G393" i="12"/>
  <c r="M393" i="12" s="1"/>
  <c r="I393" i="12"/>
  <c r="K393" i="12"/>
  <c r="O393" i="12"/>
  <c r="Q393" i="12"/>
  <c r="U393" i="12"/>
  <c r="G394" i="12"/>
  <c r="I394" i="12"/>
  <c r="K394" i="12"/>
  <c r="M394" i="12"/>
  <c r="O394" i="12"/>
  <c r="Q394" i="12"/>
  <c r="U394" i="12"/>
  <c r="K400" i="12"/>
  <c r="G401" i="12"/>
  <c r="M401" i="12" s="1"/>
  <c r="M400" i="12" s="1"/>
  <c r="I401" i="12"/>
  <c r="I400" i="12" s="1"/>
  <c r="K401" i="12"/>
  <c r="O401" i="12"/>
  <c r="O400" i="12" s="1"/>
  <c r="Q401" i="12"/>
  <c r="Q400" i="12" s="1"/>
  <c r="U401" i="12"/>
  <c r="U400" i="12" s="1"/>
  <c r="G407" i="12"/>
  <c r="M407" i="12" s="1"/>
  <c r="I407" i="12"/>
  <c r="K407" i="12"/>
  <c r="O407" i="12"/>
  <c r="Q407" i="12"/>
  <c r="U407" i="12"/>
  <c r="U406" i="12" s="1"/>
  <c r="G408" i="12"/>
  <c r="I408" i="12"/>
  <c r="K408" i="12"/>
  <c r="O408" i="12"/>
  <c r="Q408" i="12"/>
  <c r="U408" i="12"/>
  <c r="G409" i="12"/>
  <c r="M409" i="12" s="1"/>
  <c r="I409" i="12"/>
  <c r="K409" i="12"/>
  <c r="O409" i="12"/>
  <c r="Q409" i="12"/>
  <c r="U409" i="12"/>
  <c r="G410" i="12"/>
  <c r="M410" i="12" s="1"/>
  <c r="I410" i="12"/>
  <c r="K410" i="12"/>
  <c r="O410" i="12"/>
  <c r="Q410" i="12"/>
  <c r="U410" i="12"/>
  <c r="G411" i="12"/>
  <c r="M411" i="12" s="1"/>
  <c r="I411" i="12"/>
  <c r="K411" i="12"/>
  <c r="O411" i="12"/>
  <c r="Q411" i="12"/>
  <c r="U411" i="12"/>
  <c r="G412" i="12"/>
  <c r="M412" i="12" s="1"/>
  <c r="I412" i="12"/>
  <c r="K412" i="12"/>
  <c r="O412" i="12"/>
  <c r="Q412" i="12"/>
  <c r="U412" i="12"/>
  <c r="G413" i="12"/>
  <c r="M413" i="12" s="1"/>
  <c r="I413" i="12"/>
  <c r="K413" i="12"/>
  <c r="O413" i="12"/>
  <c r="Q413" i="12"/>
  <c r="U413" i="12"/>
  <c r="G415" i="12"/>
  <c r="M415" i="12" s="1"/>
  <c r="I415" i="12"/>
  <c r="K415" i="12"/>
  <c r="K414" i="12" s="1"/>
  <c r="O415" i="12"/>
  <c r="Q415" i="12"/>
  <c r="U415" i="12"/>
  <c r="G416" i="12"/>
  <c r="I416" i="12"/>
  <c r="K416" i="12"/>
  <c r="O416" i="12"/>
  <c r="Q416" i="12"/>
  <c r="U416" i="12"/>
  <c r="G417" i="12"/>
  <c r="M417" i="12" s="1"/>
  <c r="I417" i="12"/>
  <c r="K417" i="12"/>
  <c r="O417" i="12"/>
  <c r="Q417" i="12"/>
  <c r="Q414" i="12" s="1"/>
  <c r="U417" i="12"/>
  <c r="G418" i="12"/>
  <c r="M418" i="12" s="1"/>
  <c r="I418" i="12"/>
  <c r="K418" i="12"/>
  <c r="O418" i="12"/>
  <c r="Q418" i="12"/>
  <c r="U418" i="12"/>
  <c r="U414" i="12" s="1"/>
  <c r="G419" i="12"/>
  <c r="M419" i="12" s="1"/>
  <c r="I419" i="12"/>
  <c r="K419" i="12"/>
  <c r="O419" i="12"/>
  <c r="Q419" i="12"/>
  <c r="U419" i="12"/>
  <c r="K420" i="12"/>
  <c r="G421" i="12"/>
  <c r="M421" i="12" s="1"/>
  <c r="M420" i="12" s="1"/>
  <c r="I421" i="12"/>
  <c r="I420" i="12" s="1"/>
  <c r="K421" i="12"/>
  <c r="O421" i="12"/>
  <c r="O420" i="12" s="1"/>
  <c r="Q421" i="12"/>
  <c r="Q420" i="12" s="1"/>
  <c r="U421" i="12"/>
  <c r="U420" i="12" s="1"/>
  <c r="G425" i="12"/>
  <c r="I67" i="1" s="1"/>
  <c r="O425" i="12"/>
  <c r="Q425" i="12"/>
  <c r="G426" i="12"/>
  <c r="I426" i="12"/>
  <c r="I425" i="12" s="1"/>
  <c r="K426" i="12"/>
  <c r="K425" i="12" s="1"/>
  <c r="M426" i="12"/>
  <c r="M425" i="12" s="1"/>
  <c r="O426" i="12"/>
  <c r="Q426" i="12"/>
  <c r="U426" i="12"/>
  <c r="U425" i="12" s="1"/>
  <c r="M434" i="12"/>
  <c r="U434" i="12"/>
  <c r="G435" i="12"/>
  <c r="M435" i="12" s="1"/>
  <c r="I435" i="12"/>
  <c r="I434" i="12" s="1"/>
  <c r="K435" i="12"/>
  <c r="K434" i="12" s="1"/>
  <c r="O435" i="12"/>
  <c r="O434" i="12" s="1"/>
  <c r="Q435" i="12"/>
  <c r="Q434" i="12" s="1"/>
  <c r="U435" i="12"/>
  <c r="G449" i="12"/>
  <c r="M449" i="12" s="1"/>
  <c r="I449" i="12"/>
  <c r="I448" i="12" s="1"/>
  <c r="K449" i="12"/>
  <c r="O449" i="12"/>
  <c r="Q449" i="12"/>
  <c r="Q448" i="12" s="1"/>
  <c r="U449" i="12"/>
  <c r="U448" i="12" s="1"/>
  <c r="G454" i="12"/>
  <c r="I454" i="12"/>
  <c r="K454" i="12"/>
  <c r="K448" i="12" s="1"/>
  <c r="O454" i="12"/>
  <c r="Q454" i="12"/>
  <c r="U454" i="12"/>
  <c r="I20" i="1"/>
  <c r="I19" i="1"/>
  <c r="G27" i="1"/>
  <c r="F40" i="1"/>
  <c r="G23" i="1" s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406" i="12" l="1"/>
  <c r="K406" i="12"/>
  <c r="G331" i="12"/>
  <c r="I61" i="1" s="1"/>
  <c r="G300" i="12"/>
  <c r="I58" i="1" s="1"/>
  <c r="I85" i="12"/>
  <c r="O85" i="12"/>
  <c r="G420" i="12"/>
  <c r="I66" i="1" s="1"/>
  <c r="I414" i="12"/>
  <c r="Q406" i="12"/>
  <c r="U382" i="12"/>
  <c r="K382" i="12"/>
  <c r="U302" i="12"/>
  <c r="I302" i="12"/>
  <c r="AC456" i="12"/>
  <c r="F39" i="1" s="1"/>
  <c r="H39" i="1" s="1"/>
  <c r="I39" i="1" s="1"/>
  <c r="G28" i="1"/>
  <c r="G448" i="12"/>
  <c r="I69" i="1" s="1"/>
  <c r="I18" i="1" s="1"/>
  <c r="G414" i="12"/>
  <c r="I65" i="1" s="1"/>
  <c r="U331" i="12"/>
  <c r="K331" i="12"/>
  <c r="G323" i="12"/>
  <c r="I60" i="1" s="1"/>
  <c r="O194" i="12"/>
  <c r="G183" i="12"/>
  <c r="I56" i="1" s="1"/>
  <c r="K97" i="12"/>
  <c r="Q97" i="12"/>
  <c r="K73" i="12"/>
  <c r="K39" i="12"/>
  <c r="Q39" i="12"/>
  <c r="M39" i="12"/>
  <c r="O448" i="12"/>
  <c r="G434" i="12"/>
  <c r="I68" i="1" s="1"/>
  <c r="G406" i="12"/>
  <c r="I64" i="1" s="1"/>
  <c r="U140" i="12"/>
  <c r="O97" i="12"/>
  <c r="U85" i="12"/>
  <c r="U73" i="12"/>
  <c r="I47" i="1"/>
  <c r="G25" i="1"/>
  <c r="G26" i="1" s="1"/>
  <c r="M9" i="12"/>
  <c r="M8" i="12" s="1"/>
  <c r="G24" i="1"/>
  <c r="O406" i="12"/>
  <c r="I382" i="12"/>
  <c r="O382" i="12"/>
  <c r="G382" i="12"/>
  <c r="I62" i="1" s="1"/>
  <c r="I331" i="12"/>
  <c r="O331" i="12"/>
  <c r="G57" i="12"/>
  <c r="I49" i="1" s="1"/>
  <c r="M58" i="12"/>
  <c r="M57" i="12" s="1"/>
  <c r="M383" i="12"/>
  <c r="M382" i="12" s="1"/>
  <c r="Q331" i="12"/>
  <c r="G194" i="12"/>
  <c r="I57" i="1" s="1"/>
  <c r="G140" i="12"/>
  <c r="I54" i="1" s="1"/>
  <c r="M141" i="12"/>
  <c r="M140" i="12" s="1"/>
  <c r="U97" i="12"/>
  <c r="G64" i="12"/>
  <c r="I50" i="1" s="1"/>
  <c r="M69" i="12"/>
  <c r="M64" i="12"/>
  <c r="U39" i="12"/>
  <c r="G400" i="12"/>
  <c r="I63" i="1" s="1"/>
  <c r="I323" i="12"/>
  <c r="O323" i="12"/>
  <c r="O302" i="12"/>
  <c r="G302" i="12"/>
  <c r="I59" i="1" s="1"/>
  <c r="I17" i="1" s="1"/>
  <c r="I194" i="12"/>
  <c r="M183" i="12"/>
  <c r="I140" i="12"/>
  <c r="O140" i="12"/>
  <c r="G97" i="12"/>
  <c r="I53" i="1" s="1"/>
  <c r="K85" i="12"/>
  <c r="G39" i="12"/>
  <c r="I48" i="1" s="1"/>
  <c r="U194" i="12"/>
  <c r="M182" i="12"/>
  <c r="M181" i="12" s="1"/>
  <c r="G181" i="12"/>
  <c r="I55" i="1" s="1"/>
  <c r="M97" i="12"/>
  <c r="G73" i="12"/>
  <c r="I51" i="1" s="1"/>
  <c r="M83" i="12"/>
  <c r="M73" i="12" s="1"/>
  <c r="M408" i="12"/>
  <c r="M406" i="12" s="1"/>
  <c r="Q382" i="12"/>
  <c r="M332" i="12"/>
  <c r="M331" i="12" s="1"/>
  <c r="O414" i="12"/>
  <c r="M454" i="12"/>
  <c r="M448" i="12" s="1"/>
  <c r="M416" i="12"/>
  <c r="M414" i="12" s="1"/>
  <c r="Q323" i="12"/>
  <c r="M324" i="12"/>
  <c r="M323" i="12" s="1"/>
  <c r="M308" i="12"/>
  <c r="M302" i="12" s="1"/>
  <c r="K194" i="12"/>
  <c r="Q194" i="12"/>
  <c r="M194" i="12"/>
  <c r="K140" i="12"/>
  <c r="Q140" i="12"/>
  <c r="I97" i="12"/>
  <c r="G85" i="12"/>
  <c r="I52" i="1" s="1"/>
  <c r="M90" i="12"/>
  <c r="M85" i="12" s="1"/>
  <c r="I39" i="12"/>
  <c r="G456" i="12" l="1"/>
  <c r="I16" i="1"/>
  <c r="I21" i="1" s="1"/>
  <c r="I70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<sst xmlns="http://schemas.openxmlformats.org/spreadsheetml/2006/main" count="1381" uniqueCount="587">
  <si>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</si>
  <si>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</si>
  <si>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</si>
  <si>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</si>
  <si>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</si>
  <si>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</si>
  <si>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</si>
  <si>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</si>
  <si>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</si>
  <si>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</si>
  <si>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</si>
  <si>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</si>
  <si>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</si>
  <si>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</si>
  <si>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</si>
  <si>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</si>
  <si>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</si>
  <si>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</si>
  <si>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</si>
  <si>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</si>
  <si>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</si>
  <si>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</si>
  <si>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</si>
  <si>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</si>
  <si>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</si>
  <si>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</si>
  <si>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</si>
  <si>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</si>
  <si>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</si>
  <si>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</si>
  <si>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</si>
  <si>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</si>
  <si>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</si>
  <si>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</si>
  <si>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</si>
  <si>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</si>
  <si>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</si>
  <si>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</si>
  <si>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</si>
  <si>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</si>
  <si>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</si>
  <si>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</si>
  <si>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</si>
  <si>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ul. Abramovova č.p.14, Ostrava</t>
  </si>
  <si>
    <t>Rozpočet:</t>
  </si>
  <si>
    <t>Misto</t>
  </si>
  <si>
    <t>Zateplení obvod.pláště,půdy,sklepů a oprava střechy-arch.stav.řešení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</si>
  <si>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</si>
  <si>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</si>
  <si>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</si>
  <si>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</si>
  <si>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</si>
  <si>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</si>
  <si>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</si>
  <si>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</si>
  <si>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</si>
  <si>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</si>
  <si>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</si>
  <si>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2</t>
  </si>
  <si>
    <t>Injektáže</t>
  </si>
  <si>
    <t>3</t>
  </si>
  <si>
    <t>Svislé a kompletní konstrukce</t>
  </si>
  <si>
    <t>5</t>
  </si>
  <si>
    <t>Zpevněné plochy</t>
  </si>
  <si>
    <t>61</t>
  </si>
  <si>
    <t>Upravy povrchů vnitřní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</si>
  <si>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</si>
  <si>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</si>
  <si>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</si>
  <si>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</si>
  <si>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</si>
  <si>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</si>
  <si>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</si>
  <si>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</si>
  <si>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</si>
  <si>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</si>
  <si>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</si>
  <si>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</si>
  <si>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</si>
  <si>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</si>
  <si>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</si>
  <si>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</si>
  <si>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</si>
  <si>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 (vč.přesunu hmot)</t>
  </si>
  <si>
    <t>765</t>
  </si>
  <si>
    <t>Krytiny tvrdé (vč. přesunu hmot)</t>
  </si>
  <si>
    <t>767</t>
  </si>
  <si>
    <t>Konstrukce zámečnické (vč.přesunu hmot)</t>
  </si>
  <si>
    <t>770</t>
  </si>
  <si>
    <t>Výplně otvorů (vč.přesunu hmot)</t>
  </si>
  <si>
    <t>771</t>
  </si>
  <si>
    <t>Podlahy z dlaždic a obklady (vč. přesunu hmot)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</si>
  <si>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</si>
  <si>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</si>
  <si>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</si>
  <si>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</si>
  <si>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</si>
  <si>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</si>
  <si>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</si>
  <si>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</si>
  <si>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</si>
  <si>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</si>
  <si>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</si>
  <si>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</si>
  <si>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</si>
  <si>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</si>
  <si>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</si>
  <si>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</si>
  <si>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</si>
  <si>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</si>
  <si>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</si>
  <si>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</si>
  <si>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</si>
  <si>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</si>
  <si>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</si>
  <si>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</si>
  <si>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</si>
  <si>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</si>
  <si>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</si>
  <si>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</si>
  <si>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</si>
  <si>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</si>
  <si>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</si>
  <si>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</si>
  <si>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</si>
  <si>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</si>
  <si>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</si>
  <si>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</si>
  <si>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</si>
  <si>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</si>
  <si>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</si>
  <si>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</si>
  <si>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</si>
  <si>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</si>
  <si>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</si>
  <si>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</si>
  <si>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</si>
  <si>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</si>
  <si>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</si>
  <si>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</si>
  <si>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</si>
  <si>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</si>
  <si>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</si>
  <si>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</si>
  <si>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</si>
  <si>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</si>
  <si>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</si>
  <si>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</si>
  <si>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</si>
  <si>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</si>
  <si>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</si>
  <si>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</si>
  <si>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</si>
  <si>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</si>
  <si>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</si>
  <si>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</si>
  <si>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</si>
  <si>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j) výkaz výměr je sestaven dle dokumentace pro:</t>
  </si>
  <si>
    <t>provedení stavby datovanou 05/2018.:</t>
  </si>
  <si>
    <t>113201014RAC</t>
  </si>
  <si>
    <t>Vytrhání obrubníků zahradních, s přemístěním hmot do 3 m nebo naložením</t>
  </si>
  <si>
    <t>m</t>
  </si>
  <si>
    <t>POL2_0</t>
  </si>
  <si>
    <t>u vstupu:</t>
  </si>
  <si>
    <t>2*2</t>
  </si>
  <si>
    <t>113106231R00</t>
  </si>
  <si>
    <t>Rozebrání dlažeb ze zámkové dlažby v kamenivu, s přesunem do 3m pro opětovné použití</t>
  </si>
  <si>
    <t>m2</t>
  </si>
  <si>
    <t>u vstupu:1,5*2</t>
  </si>
  <si>
    <t>113152112R00</t>
  </si>
  <si>
    <t>Odstranění podkladu z kameniva drceného, s naložením na dopravní prostředek</t>
  </si>
  <si>
    <t>m3</t>
  </si>
  <si>
    <t>u vstupu:1,5*2*0,35</t>
  </si>
  <si>
    <t>113106121R00</t>
  </si>
  <si>
    <t>Rozebrání dlažeb z betonových dlaždic na sucho, s naložením na dopravní prostředek</t>
  </si>
  <si>
    <t>okapový chodník podél budovy:0,5*(14,3+9,75+12,8)</t>
  </si>
  <si>
    <t>132301211RTS</t>
  </si>
  <si>
    <t>Obkop objektu v navážce do 100 m3, strojně, s ručním dočištěním s přehozením výkopku do 3m</t>
  </si>
  <si>
    <t>3,3*8</t>
  </si>
  <si>
    <t>1,8*30,35</t>
  </si>
  <si>
    <t>174101103RTS</t>
  </si>
  <si>
    <t>Zásyp zářezů se šikmými stěnami, se zhutněním po vrstvách, strojně i ručně</t>
  </si>
  <si>
    <t>předpoklad využití veškerého výkopku:</t>
  </si>
  <si>
    <t>pro opětovný hutněný zásyp:</t>
  </si>
  <si>
    <t>výměra viz předchozí položka:</t>
  </si>
  <si>
    <t>81,03</t>
  </si>
  <si>
    <t>11-01.R</t>
  </si>
  <si>
    <t>Vyklizení dotčených prostor -  sklep, půda, demontáž sklepních kójí</t>
  </si>
  <si>
    <t>sada</t>
  </si>
  <si>
    <t>POZN.:</t>
  </si>
  <si>
    <t>volitelná položka pro případ,:</t>
  </si>
  <si>
    <t>kdy nebude provedeno investorem !:</t>
  </si>
  <si>
    <t>11-02.R</t>
  </si>
  <si>
    <t>Ornitologický průzkum</t>
  </si>
  <si>
    <t>281601111RA0</t>
  </si>
  <si>
    <t>Injektáž zdiva cihlového tl. 30 cm</t>
  </si>
  <si>
    <t>viz výkr.č.D.1.1.23:</t>
  </si>
  <si>
    <t>4,2-1,05</t>
  </si>
  <si>
    <t>2*3,2</t>
  </si>
  <si>
    <t>281601112RA0</t>
  </si>
  <si>
    <t>Injektáž zdiva cihlového tl. 45 cm</t>
  </si>
  <si>
    <t>3*13,85+8,85</t>
  </si>
  <si>
    <t>-2*0,9</t>
  </si>
  <si>
    <t>311237446R00</t>
  </si>
  <si>
    <t>Zdivo z keramických bloků, tl. 30 cm,lep.celoplošně</t>
  </si>
  <si>
    <t>zazdívka otvoru na schodišti:</t>
  </si>
  <si>
    <t>1,8*8,595</t>
  </si>
  <si>
    <t>odpočty:</t>
  </si>
  <si>
    <t>-(3*1,5*1,3+3*1,8*0,15)</t>
  </si>
  <si>
    <t>317120012RAB</t>
  </si>
  <si>
    <t>Osazení překladů prefa, otvor šířky do 180 cm, včetně dodávky RZP 3/10  179 x 14 x 14</t>
  </si>
  <si>
    <t>kus</t>
  </si>
  <si>
    <t>2.NP:2</t>
  </si>
  <si>
    <t>3.NP:2</t>
  </si>
  <si>
    <t>4.NP:2</t>
  </si>
  <si>
    <t>314233521RT2</t>
  </si>
  <si>
    <t>Zdivo komínových těles z cihel 29 cm na MC 10, s použitím suché maltové směsi</t>
  </si>
  <si>
    <t>1,05*0,9*0,75</t>
  </si>
  <si>
    <t>979054441R00</t>
  </si>
  <si>
    <t>Očištění zámkové dlažby</t>
  </si>
  <si>
    <t>596215040R00</t>
  </si>
  <si>
    <t>Kladení zámkové dlažby do drtě tl. 4 cm, vč.lože, vyplněním spár, hutněním, vibrováním</t>
  </si>
  <si>
    <t>916661111RT5</t>
  </si>
  <si>
    <t>Osazení park. obrubníků do lože z C 12/15 s opěrou, včetně obrubníku 80x250x1000 mm</t>
  </si>
  <si>
    <t>okapový chodník:6,6+33,1</t>
  </si>
  <si>
    <t>564831111R00</t>
  </si>
  <si>
    <t>Podklad ze štěrkodrti po zhutnění tloušťky 10 cm</t>
  </si>
  <si>
    <t>okapový chodník:15,8</t>
  </si>
  <si>
    <t>596811111RT4</t>
  </si>
  <si>
    <t>Kladení dlaždic kom.pro pěší, lože z kameniva těž., včetně dlaždic betonových HBB 50/50/5 cm</t>
  </si>
  <si>
    <t>998223011R00</t>
  </si>
  <si>
    <t>Přesun hmot pro zpevněné plochy, kryt dlážděný</t>
  </si>
  <si>
    <t>t</t>
  </si>
  <si>
    <t>216904212R00</t>
  </si>
  <si>
    <t>Očištění zdiva stlačeným vzduchem</t>
  </si>
  <si>
    <t>viz výkr.č.D.1.1.2:</t>
  </si>
  <si>
    <t>3,4*(4,05+2,5+2*4,2)</t>
  </si>
  <si>
    <t>2*(2*0,25*0,55+0,25*0,88)</t>
  </si>
  <si>
    <t>-(2*0,88*0,55+2*0,95*2)</t>
  </si>
  <si>
    <t>Mezisoučet</t>
  </si>
  <si>
    <t>2,6*(2,43+4,22+2*4,2+3,55)</t>
  </si>
  <si>
    <t>2,6*(0,82+0,98+1,9+3,25)</t>
  </si>
  <si>
    <t>1,175*2,4</t>
  </si>
  <si>
    <t>9*(2*0,25*0,55+0,25*0,88)</t>
  </si>
  <si>
    <t>-9*0,88*0,55</t>
  </si>
  <si>
    <t>622904121R00</t>
  </si>
  <si>
    <t>Ruční čištění ocelovým kartáčem</t>
  </si>
  <si>
    <t>610991111R00</t>
  </si>
  <si>
    <t>Zakrývání výplní vnitřních otvorů</t>
  </si>
  <si>
    <t>okna suterénu:</t>
  </si>
  <si>
    <t>11*0,88*0,55</t>
  </si>
  <si>
    <t>okna na schodišti:</t>
  </si>
  <si>
    <t>3*1,5*1,3</t>
  </si>
  <si>
    <t>602011105R00</t>
  </si>
  <si>
    <t>Postřik maltou sanační, ručně</t>
  </si>
  <si>
    <t>viz výkr.č.D.1.1.11:</t>
  </si>
  <si>
    <t>602011124R00</t>
  </si>
  <si>
    <t>Podhoz sanační ručně, tl.15 mm</t>
  </si>
  <si>
    <t>602011134R00</t>
  </si>
  <si>
    <t>Omítka jednovrst. hlazená, sanační ,ručně</t>
  </si>
  <si>
    <t>602011151R00</t>
  </si>
  <si>
    <t>Štuk na stěnách sanační, ručně</t>
  </si>
  <si>
    <t>612473186RTS</t>
  </si>
  <si>
    <t>Příplatek za zabudované rohovníky, stěny</t>
  </si>
  <si>
    <t>622300041RTS</t>
  </si>
  <si>
    <t>D+M KZS stropu suterénu s miner.vatou tl. 100 mm, stěrka, armovací tkanina, štuková om.,pom.lešení</t>
  </si>
  <si>
    <t>viz výkr.č. D.1.1.11, skl.S3:</t>
  </si>
  <si>
    <t>97</t>
  </si>
  <si>
    <t>612425921RTS</t>
  </si>
  <si>
    <t>Omítka vnitřního ostění ze SMS, pomocné lešení</t>
  </si>
  <si>
    <t>ostění schodišťových oken:</t>
  </si>
  <si>
    <t>(šxv):1,8*(1,88+2,38+3,39)</t>
  </si>
  <si>
    <t>(odpočet okna):-(3*1,5*1,3)</t>
  </si>
  <si>
    <t>(ostění, nadpraží):3*0,15*(2*1,3+1,5)</t>
  </si>
  <si>
    <t>620991121R00</t>
  </si>
  <si>
    <t>Zakrývání výplní vnějších otvorů z lešení</t>
  </si>
  <si>
    <t>viz výkr.č.D.1.1.17:</t>
  </si>
  <si>
    <t>22,1+10,1+43,3</t>
  </si>
  <si>
    <t>622904112R00</t>
  </si>
  <si>
    <t>Očištění fasád tlakovou vodou</t>
  </si>
  <si>
    <t>184+125,5+184</t>
  </si>
  <si>
    <t>-75,5</t>
  </si>
  <si>
    <t>622321135RTS</t>
  </si>
  <si>
    <t>KZS fasáda, EPS 70 F tl. 160 mm, s omítkou silikonovou, zrno min.1,5 mm</t>
  </si>
  <si>
    <t>147+107,9+128,3</t>
  </si>
  <si>
    <t>622321153RTS</t>
  </si>
  <si>
    <t>KZS ostění, EPS 70 F tl. 30 mm, s omítkou silikonovou, zrno min.1,5 mm</t>
  </si>
  <si>
    <t>0,25*4*(5,6+2*3,6)</t>
  </si>
  <si>
    <t>0,25*3*5,6</t>
  </si>
  <si>
    <t>0,25*4*5,6</t>
  </si>
  <si>
    <t>0,25*4*(2*7,3+2*5,6)</t>
  </si>
  <si>
    <t>0,25*7,5</t>
  </si>
  <si>
    <t>622321152RTS</t>
  </si>
  <si>
    <t>KZS líce markýzy, EPS F tl. 20 mm, s omítkou silikonovou, zrno min.1,5 mm</t>
  </si>
  <si>
    <t>podhled, čelo:3,05*0,5+3,05*0,09</t>
  </si>
  <si>
    <t>boky:2*0,5*0,09</t>
  </si>
  <si>
    <t>622321522RTS</t>
  </si>
  <si>
    <t>KZS soklu, XPS tl. 100 mm, zakončený stěrkou s výztužnou tkaninou</t>
  </si>
  <si>
    <t>18,3+12,4+19,6</t>
  </si>
  <si>
    <t>622321553RTS</t>
  </si>
  <si>
    <t>KZS ostění, XPS tl. 30 mm, zakončený stěrkou s výztužnou tkaninou</t>
  </si>
  <si>
    <t>11*0,25*2,86</t>
  </si>
  <si>
    <t>602011195RTS</t>
  </si>
  <si>
    <t>Kontaktní nátěr stěn pod mozaikové omítky</t>
  </si>
  <si>
    <t>pohled A,B,C:</t>
  </si>
  <si>
    <t>11,1+7,5+12,4</t>
  </si>
  <si>
    <t>602011189R00</t>
  </si>
  <si>
    <t>Omítka stěn soklu mozaiková, zrno min.1,8 mm</t>
  </si>
  <si>
    <t>612451121R00</t>
  </si>
  <si>
    <t>Vyrovnání vnějšího líce suterén. zdiva , omítkou cementovou, hladkou</t>
  </si>
  <si>
    <t>2,4*8</t>
  </si>
  <si>
    <t>1,6*30,35</t>
  </si>
  <si>
    <t>622421131RTS</t>
  </si>
  <si>
    <t>Omítka vnější komínového zdiva, ze SMS hladká, vč. nátěru</t>
  </si>
  <si>
    <t>2*(1,05+0,9)*0,9</t>
  </si>
  <si>
    <t>941940031RAB</t>
  </si>
  <si>
    <t>Lešení lehké fasádní, š. 1 m, výška do 12 m, montáž, demontáž, doprava, pronájem 2 měsíce</t>
  </si>
  <si>
    <t>952901111R00</t>
  </si>
  <si>
    <t>Vyčištění budov o výšce podlaží do 4 m</t>
  </si>
  <si>
    <t>suterén:</t>
  </si>
  <si>
    <t>schodiště:</t>
  </si>
  <si>
    <t>4*10,8</t>
  </si>
  <si>
    <t>půda:</t>
  </si>
  <si>
    <t>125</t>
  </si>
  <si>
    <t>95-01.R</t>
  </si>
  <si>
    <t>Opětovná montáž prvků na fasádě, zvonků,osvětlení,vypínačů, oznam.tabulek</t>
  </si>
  <si>
    <t>vč. elektroinstalace:</t>
  </si>
  <si>
    <t>sada:1</t>
  </si>
  <si>
    <t>96-01.R</t>
  </si>
  <si>
    <t>Demontáž prvků na fasádě, uschování pro opětovnou montáž</t>
  </si>
  <si>
    <t>obsahuje:</t>
  </si>
  <si>
    <t>větrací mřížky, domovní čísla:</t>
  </si>
  <si>
    <t>revizní dvířka, zvonková tabla:</t>
  </si>
  <si>
    <t>ostatní výrobky nespecifikovatelné:</t>
  </si>
  <si>
    <t>renovace revizních dvířek:</t>
  </si>
  <si>
    <t>96-02.R</t>
  </si>
  <si>
    <t>Demontáž zámečnických výrobků, vč. odvozu+likvidace</t>
  </si>
  <si>
    <t>zábradlí francouzských oken:</t>
  </si>
  <si>
    <t>mříže sklepních oken:</t>
  </si>
  <si>
    <t>střešní výlez, komín. lávky:</t>
  </si>
  <si>
    <t>96-03.R</t>
  </si>
  <si>
    <t>Demontáž hromosvodné soustavy, vč. odvozu+likvidace</t>
  </si>
  <si>
    <t>96-04.R</t>
  </si>
  <si>
    <t>Demontáž vstupních dveří a rámu, vč. odvozu+likvidace</t>
  </si>
  <si>
    <t>1,65*2,1</t>
  </si>
  <si>
    <t>764352810R00</t>
  </si>
  <si>
    <t>Demontáž žlabů půlkruh. rovných, rš 330 mm, do 30°</t>
  </si>
  <si>
    <t>viz výkr.č.D.1.1.10:</t>
  </si>
  <si>
    <t>2*14,865+10,55</t>
  </si>
  <si>
    <t>764454802R00</t>
  </si>
  <si>
    <t>Demontáž odpadních trub kruhových,D 120 mm</t>
  </si>
  <si>
    <t>viz výkr.č.D.1.1.8:</t>
  </si>
  <si>
    <t>2*12,94</t>
  </si>
  <si>
    <t>764410850R00</t>
  </si>
  <si>
    <t>Demontáž oplechování parapetů, oken</t>
  </si>
  <si>
    <t>4*1,5+8*0,9</t>
  </si>
  <si>
    <t>4*1,5</t>
  </si>
  <si>
    <t>8*1,5</t>
  </si>
  <si>
    <t>764410880R00</t>
  </si>
  <si>
    <t>Demontáž oplechování parapetů, francouzských oken</t>
  </si>
  <si>
    <t>764312822RTS</t>
  </si>
  <si>
    <t>Demont. plechové krytiny nad 25 m2, do 30°, vč.detailů-lemy komínů, sněhových zachytávačů apod</t>
  </si>
  <si>
    <t>9,3*(2*5,85)</t>
  </si>
  <si>
    <t>10,35*6*1/2</t>
  </si>
  <si>
    <t>5,34*5,9*1/2*2</t>
  </si>
  <si>
    <t>712400831R00</t>
  </si>
  <si>
    <t>Odstranění živičné krytiny střech do 30° 1vrstvé, vrstva lepenky</t>
  </si>
  <si>
    <t>762342811R00</t>
  </si>
  <si>
    <t>Demontáž laťování střech, rozteč latí do 22 cm</t>
  </si>
  <si>
    <t>962032641R00</t>
  </si>
  <si>
    <t>Bourání zdiva komínového z cihel na MC</t>
  </si>
  <si>
    <t>968061112R00</t>
  </si>
  <si>
    <t>Vyvěšení dřevěných okenních křídel pl. do 1,5 m2</t>
  </si>
  <si>
    <t>sklepní okna:11</t>
  </si>
  <si>
    <t>968062244R00</t>
  </si>
  <si>
    <t>Vybourání dřevěných rámů oken jednoduch. pl. 1 m2</t>
  </si>
  <si>
    <t>sklepní okna:11*0,88*0,55</t>
  </si>
  <si>
    <t>713100824RTS</t>
  </si>
  <si>
    <t>Odstr. tepelné izolace-heraklit, zateplení stropů sklepa</t>
  </si>
  <si>
    <t>m.č.006,007,008:</t>
  </si>
  <si>
    <t>10,21+17,72+14,07</t>
  </si>
  <si>
    <t>978013191R00</t>
  </si>
  <si>
    <t>Otlučení omítek vnitřních stěn v rozsahu do 100 %</t>
  </si>
  <si>
    <t>-(2*0,88*0,5+2*0,95*2)</t>
  </si>
  <si>
    <t>-9*0,88*0,5</t>
  </si>
  <si>
    <t>978023411R00</t>
  </si>
  <si>
    <t>Vysekání a úprava spár zdiva cihelného mimo komín.</t>
  </si>
  <si>
    <t>viz předchozí výkaz výměr:</t>
  </si>
  <si>
    <t>116,885</t>
  </si>
  <si>
    <t>962200041RA0</t>
  </si>
  <si>
    <t>Vybourání prosvětlení schodiště ze sklobetonu, luxfery</t>
  </si>
  <si>
    <t>965081812RTS</t>
  </si>
  <si>
    <t>Bourání obkladu vnitř.parapetu schodišť.otvoru, dlaždice teracové, vč. dočištění povrchu</t>
  </si>
  <si>
    <t>viz výkr.č.D.1.1.4:</t>
  </si>
  <si>
    <t>0,36*2,4*2</t>
  </si>
  <si>
    <t>973031824R00</t>
  </si>
  <si>
    <t>Vysekání kapes pro zavázání zdí tl. 30 cm</t>
  </si>
  <si>
    <t>2*8,6</t>
  </si>
  <si>
    <t>979011221R00</t>
  </si>
  <si>
    <t>Svislá doprava suti a vybour. hmot za 1.PP nošením</t>
  </si>
  <si>
    <t>platí pro omítky suterénu:7</t>
  </si>
  <si>
    <t>979082111R00</t>
  </si>
  <si>
    <t>Vnitrostaveništní doprava suti do 10 m</t>
  </si>
  <si>
    <t>generováno rozpočtářským programem:</t>
  </si>
  <si>
    <t>stavební suť a bourané hmoty celkem:13,77</t>
  </si>
  <si>
    <t>vybourané hmoty zpevněných ploch:3,91</t>
  </si>
  <si>
    <t>979088212R00</t>
  </si>
  <si>
    <t>Nakládání suti na dopr.prostředky</t>
  </si>
  <si>
    <t>979081111R00</t>
  </si>
  <si>
    <t>Odvoz suti a vybour. hmot na skládku do 1 km</t>
  </si>
  <si>
    <t>stavební suť a bourané hmoty celkem:13,13</t>
  </si>
  <si>
    <t>979081121R00</t>
  </si>
  <si>
    <t>Příplatek k odvozu za každý další 1 km</t>
  </si>
  <si>
    <t>předpoklad odvozu na skládku do 10km:</t>
  </si>
  <si>
    <t>10*17,68</t>
  </si>
  <si>
    <t>979990.R</t>
  </si>
  <si>
    <t>Poplatek za skládku suti - čistá stavební</t>
  </si>
  <si>
    <t>979991.R</t>
  </si>
  <si>
    <t>Poplatek za skládku suti - směs</t>
  </si>
  <si>
    <t>999281108R00</t>
  </si>
  <si>
    <t>Přesun hmot pro opravy a údržbu do výšky 12 m</t>
  </si>
  <si>
    <t>711112001RZ1</t>
  </si>
  <si>
    <t>Izolace proti vlhkosti svis. nátěr ALP, za studena, 1x nátěr - včetně dodávky asfaltového laku</t>
  </si>
  <si>
    <t>viz detail soklu,skl.S4:</t>
  </si>
  <si>
    <t>2,8*8+2*30,35</t>
  </si>
  <si>
    <t>-11*0,88*0,3</t>
  </si>
  <si>
    <t>711142559RT2</t>
  </si>
  <si>
    <t>Izolace proti vlhkosti svislá pásy přitavením, 2 vrstvy - materiál ve specifikaci</t>
  </si>
  <si>
    <t>62852265R</t>
  </si>
  <si>
    <t>Pás modifikovaný SBS asfalt., s nosnou vložkou ze skleněné tkaniny tl.4 mm</t>
  </si>
  <si>
    <t>POL3_0</t>
  </si>
  <si>
    <t>ztratné na přesahy předpoklad 20%:</t>
  </si>
  <si>
    <t>62852251R</t>
  </si>
  <si>
    <t>Pás modifikovaný SBS asfalt., s nosnou vložkou z polyesterové tkaniny tl.4 mm</t>
  </si>
  <si>
    <t>711723643RTS</t>
  </si>
  <si>
    <t>D+M asfaltové zálivky paty soklu, náběh</t>
  </si>
  <si>
    <t>711132311R00</t>
  </si>
  <si>
    <t>Prov. izolace nopovou fólií svisle, vč.uchyc.prvků</t>
  </si>
  <si>
    <t>711823129RT4</t>
  </si>
  <si>
    <t>Montáž ukončovací lišty k nopové fólii, včetně dodávky lišty</t>
  </si>
  <si>
    <t>998711201R00</t>
  </si>
  <si>
    <t>Přesun hmot pro izolace proti vodě</t>
  </si>
  <si>
    <t>713121111RTS</t>
  </si>
  <si>
    <t>Izolace tepelná podlah vložením do konstrukce, 2 vrstvy, materiál ve specifikaci</t>
  </si>
  <si>
    <t>čistá míra, skl.S2:</t>
  </si>
  <si>
    <t>viz výkr.č.D.1.1.19:120,94</t>
  </si>
  <si>
    <t>631508592R</t>
  </si>
  <si>
    <t>Pás izolační z minerální vlny 4500x1200tl.100mm</t>
  </si>
  <si>
    <t>viz výkr.č.D.1.1.19:2*120,94</t>
  </si>
  <si>
    <t>998713202R00</t>
  </si>
  <si>
    <t>Přesun hmot pro izolace tepelné</t>
  </si>
  <si>
    <t>762088116R00</t>
  </si>
  <si>
    <t>Zakrývání provizorní plachtou 15x20m,vč.odstranění</t>
  </si>
  <si>
    <t>762340110RAB</t>
  </si>
  <si>
    <t>Bednění střech z prken na sraz, impregnace, prkna tloušťky 23 mm, včetně dodávky</t>
  </si>
  <si>
    <t>viz výkr.č.D.1.1.18,skl.S1:</t>
  </si>
  <si>
    <t>-5</t>
  </si>
  <si>
    <t>762342204RTS</t>
  </si>
  <si>
    <t>Montáž kontralatí přibitím, včetně dodávky řeziva, impreg. latě 4/6 cm</t>
  </si>
  <si>
    <t>12*2*5,9</t>
  </si>
  <si>
    <t>2*(4,6+2,4+2,2+1)</t>
  </si>
  <si>
    <t>2*(5,6+4,5+3,4+2,2+1)</t>
  </si>
  <si>
    <t>762340130RAS</t>
  </si>
  <si>
    <t>Laťování střech rozteč 24 cm, impregnace, latě 4 x 6 cm, včetně dodávky řeziva</t>
  </si>
  <si>
    <t>762084211R00</t>
  </si>
  <si>
    <t>Příplatek pro bednění a laťování ve výšce</t>
  </si>
  <si>
    <t>2*166,366</t>
  </si>
  <si>
    <t>762822110RT3</t>
  </si>
  <si>
    <t>Montáž roštu na půdě - hranoly 10/10 cm, vč. dodávky impreg. řeziva, spoj. materiálu-kompl.</t>
  </si>
  <si>
    <t>viz výkr.č.D.1.1.19:</t>
  </si>
  <si>
    <t>podkladní hranol:16</t>
  </si>
  <si>
    <t>hranol:138,9</t>
  </si>
  <si>
    <t>prořez odhad 10%:0,1*(16+138,9)</t>
  </si>
  <si>
    <t>763614232R00</t>
  </si>
  <si>
    <t>M.podlahy z desek nad tl.18 mm, P+D, šroubov.</t>
  </si>
  <si>
    <t>60726123R</t>
  </si>
  <si>
    <t>Deska dřevoštěpková OSB 3 B - 4PD tl. 25 mm</t>
  </si>
  <si>
    <t>prořez odhad 10%:1,1*120,94</t>
  </si>
  <si>
    <t>762331931R00</t>
  </si>
  <si>
    <t>Vyřezání části střešní vazby do 288 cm2,do dl.3 m</t>
  </si>
  <si>
    <t>viz výkr.č.D.1.1.9:</t>
  </si>
  <si>
    <t>pozednice:1</t>
  </si>
  <si>
    <t>762331911R00</t>
  </si>
  <si>
    <t>Vyřezání části střešní vazby do 120 cm2,do dl.3 m</t>
  </si>
  <si>
    <t>krokev:1,2</t>
  </si>
  <si>
    <t>762332932RTS</t>
  </si>
  <si>
    <t>Doplnění střešní vazby z hranolů do 224 cm2 vč.dod, hranolů 100 x 200 mm</t>
  </si>
  <si>
    <t>viz výkr.č.D.1.1.18:</t>
  </si>
  <si>
    <t>T1-trám:11,8</t>
  </si>
  <si>
    <t>762332932RT2</t>
  </si>
  <si>
    <t>Doplnění střešní vazby z hranolů do 224 cm2 vč.dod, hranolů 120 x 140 mm</t>
  </si>
  <si>
    <t>P1-pozednice:1</t>
  </si>
  <si>
    <t>762332931RT3</t>
  </si>
  <si>
    <t>Doplnění střešní vazby z hranolů do 120 cm2 vč.dod, hranolů 100 x 120 mm</t>
  </si>
  <si>
    <t>K1-krokev:1,5</t>
  </si>
  <si>
    <t>762332110RTS</t>
  </si>
  <si>
    <t>D+M příložky kotv.svorníky, včetně dodávky řeziva, fošny 5/12</t>
  </si>
  <si>
    <t>PŘ1-příložka:2</t>
  </si>
  <si>
    <t>PŘ2-příložka:23,6</t>
  </si>
  <si>
    <t>998762203R00</t>
  </si>
  <si>
    <t>Přesun hmot pro tesařské konstrukce</t>
  </si>
  <si>
    <t>K1</t>
  </si>
  <si>
    <t>D+M oplech. parapetů z poplast.plechu, rš 350 mm, komplet výrobek dle výkr.č.D.1.1.21</t>
  </si>
  <si>
    <t>bm</t>
  </si>
  <si>
    <t>K2</t>
  </si>
  <si>
    <t>D+M krytiny stříšky z Pz plechu s nátěrem, komplet výrobek dle výkr.č.D.1.1.21</t>
  </si>
  <si>
    <t>K3</t>
  </si>
  <si>
    <t>K4</t>
  </si>
  <si>
    <t>D+M podokap.půlkruh. žlab z poplast plech.prům.150, komplet výrobek dle výkr.č.D.1.1.21</t>
  </si>
  <si>
    <t>K5</t>
  </si>
  <si>
    <t>D+M oplech. parapetů z poplast.plechu, rš 470 mm, komplet výrobek dle výkr.č.D.1.1.21</t>
  </si>
  <si>
    <t>K6</t>
  </si>
  <si>
    <t>D+M oplech. komínu,ocel.plech s polyester.úpravou, komplet výrobek dle výkr.č.D.1.1.21</t>
  </si>
  <si>
    <t>ks</t>
  </si>
  <si>
    <t>K7</t>
  </si>
  <si>
    <t>K8</t>
  </si>
  <si>
    <t>K9</t>
  </si>
  <si>
    <t>D+M oplech. výlezu,ocel.plech s polyester.úpravou, komplet výrobek dle výkr.č.D.1.1.21</t>
  </si>
  <si>
    <t>K10</t>
  </si>
  <si>
    <t>D+M oplech. atiky z FeZn plechu+PES lak, rš 380 mm, komplet výrobek dle výkr.č.D.1.1.21</t>
  </si>
  <si>
    <t>K11</t>
  </si>
  <si>
    <t>D+M střešní svod z poplast plech.prům.150, komplet výrobek dle výkr.č.D.1.1.21</t>
  </si>
  <si>
    <t>7647112.R</t>
  </si>
  <si>
    <t>D+M krytiny z lak.plech.,šablon.stojatá drážka, vč.úpravy krytiny u okapů,nároží,prostupů-komplet</t>
  </si>
  <si>
    <t>765799313RTS</t>
  </si>
  <si>
    <t>D+M fólie na bednění přibitím, přelepení spojů, difúzní pojistná hydroizolace</t>
  </si>
  <si>
    <t>podrobněji viz popis skl. S1:</t>
  </si>
  <si>
    <t>Z1</t>
  </si>
  <si>
    <t>D+M ocelová mříž na sklepních oknech, komplet výrobek dle výkr.č.D.1.1.21</t>
  </si>
  <si>
    <t>Z2</t>
  </si>
  <si>
    <t>D+M zábradlí francouzských oken, komplet výrobek dle výkr.č.D.1.1.21</t>
  </si>
  <si>
    <t>Z3</t>
  </si>
  <si>
    <t>D+M žebřík k výlezu na střechu, komplet výrobek dle výkr.č.D.1.1.21</t>
  </si>
  <si>
    <t>Z4</t>
  </si>
  <si>
    <t>D+M komínová lávka, komplet výrobek dle výkr.č.D.1.1.21</t>
  </si>
  <si>
    <t>Z5</t>
  </si>
  <si>
    <t>Z6</t>
  </si>
  <si>
    <t>D+M sněhové zachytávače, komplet výrobek dle výkr.č.D.1.1.21</t>
  </si>
  <si>
    <t>Z7</t>
  </si>
  <si>
    <t>D+M výlez na půdu se žebříkem, komplet výrobek dle výkr.č.D.1.1.21</t>
  </si>
  <si>
    <t>PL1</t>
  </si>
  <si>
    <t>D+M plastové okno zaskl.izo.dvojsklem, komplet výrobek dle výkr.č.D.1.1.21</t>
  </si>
  <si>
    <t>PL2</t>
  </si>
  <si>
    <t>D+M hliníkové vstupní 1.kř.dveře, prosklené, komplet výrobek dle výkr.č.D.1.1.21</t>
  </si>
  <si>
    <t>PL3</t>
  </si>
  <si>
    <t>PL4</t>
  </si>
  <si>
    <t>D+M větrací mřížka plastová se sítí+plast.trubka, komplet výrobek dle výkr.č.D.1.1.21</t>
  </si>
  <si>
    <t>PL5</t>
  </si>
  <si>
    <t>D+M střešní výlez, zaskl.izo.dvojsklem otev.madlem, komplet výrobek dle výkr.č.D.1.1.21</t>
  </si>
  <si>
    <t>771270010RTS</t>
  </si>
  <si>
    <t>D+M obkladu schodišťových soklíků na tmel, vč. dodávky obkladu,lepidla,spárovací hmoty-kompl.</t>
  </si>
  <si>
    <t>obložení soklíku mezipodest:</t>
  </si>
  <si>
    <t>na ploše vodorovné i svislé:</t>
  </si>
  <si>
    <t>2*2*2,4</t>
  </si>
  <si>
    <t>783782210RTS</t>
  </si>
  <si>
    <t>Nátěr tesařských konstrukcí 2x, proti hnilobě, plísni a škůdcům</t>
  </si>
  <si>
    <t>2*(0,1+0,12)*196</t>
  </si>
  <si>
    <t>2*(0,12+0,18)*26</t>
  </si>
  <si>
    <t>2*(0,14+0,12)*40</t>
  </si>
  <si>
    <t>2*(0,06+0,12)*32</t>
  </si>
  <si>
    <t>2*(0,08+0,1)*14</t>
  </si>
  <si>
    <t>2*(0,1+0,1)*18</t>
  </si>
  <si>
    <t>2*(0,13+0,1)*8</t>
  </si>
  <si>
    <t>784450020RAS</t>
  </si>
  <si>
    <t>Malba ze směsi, penetrace 1x, bílá 2x</t>
  </si>
  <si>
    <t>na sanačních omítkách:</t>
  </si>
  <si>
    <t>116</t>
  </si>
  <si>
    <t>na podhledu sklepů:</t>
  </si>
  <si>
    <t>na čelní schodišťové stěně:</t>
  </si>
  <si>
    <t>2,4*(2,6+2,6+2,38+3,8)</t>
  </si>
  <si>
    <t>-(1,65*2,1+3*1,5*1,3)</t>
  </si>
  <si>
    <t>3*0,15*(2*1,3+1,5)</t>
  </si>
  <si>
    <t>0,15*(2*2,2+1,65)</t>
  </si>
  <si>
    <t>210200020RA0</t>
  </si>
  <si>
    <t>D+M Hromosvodné soustavy, vč. výchozí revize</t>
  </si>
  <si>
    <t>kompl</t>
  </si>
  <si>
    <t>OBSAHUJE::</t>
  </si>
  <si>
    <t>vodič AIMgSi8 - 30,7m:</t>
  </si>
  <si>
    <t>2ks jímacích tyčí AIMgSi8 - L=2m:</t>
  </si>
  <si>
    <t>2102000.R</t>
  </si>
  <si>
    <t>Demontáž a zpětná montáž osvětlení sklepů, vč.potřebné elektroinstalace</t>
  </si>
  <si>
    <t/>
  </si>
  <si>
    <t>SUM</t>
  </si>
  <si>
    <t>POPUZIV</t>
  </si>
  <si>
    <t>END</t>
  </si>
  <si>
    <t>CELKEM</t>
  </si>
  <si>
    <t>POZNÁMKY UCHAZEČE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</si>
</sst>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J4" sqref="J4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1" zoomScaleNormal="100" zoomScaleSheetLayoutView="75" workbookViewId="0">
      <selection activeCell="Q16" sqref="Q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7" t="s">
        <v>42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1" t="s">
        <v>40</v>
      </c>
      <c r="C2" s="82"/>
      <c r="D2" s="222" t="s">
        <v>46</v>
      </c>
      <c r="E2" s="223"/>
      <c r="F2" s="223"/>
      <c r="G2" s="223"/>
      <c r="H2" s="223"/>
      <c r="I2" s="223"/>
      <c r="J2" s="224"/>
      <c r="O2" s="2"/>
    </row>
    <row r="3" spans="1:15" ht="23.25" customHeight="1" x14ac:dyDescent="0.2">
      <c r="A3" s="4"/>
      <c r="B3" s="83" t="s">
        <v>45</v>
      </c>
      <c r="C3" s="84"/>
      <c r="D3" s="250" t="s">
        <v>43</v>
      </c>
      <c r="E3" s="251"/>
      <c r="F3" s="251"/>
      <c r="G3" s="251"/>
      <c r="H3" s="251"/>
      <c r="I3" s="251"/>
      <c r="J3" s="252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8"/>
      <c r="E12" s="248"/>
      <c r="F12" s="248"/>
      <c r="G12" s="248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8"/>
      <c r="F15" s="228"/>
      <c r="G15" s="246"/>
      <c r="H15" s="246"/>
      <c r="I15" s="246" t="s">
        <v>28</v>
      </c>
      <c r="J15" s="247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5"/>
      <c r="F16" s="226"/>
      <c r="G16" s="225"/>
      <c r="H16" s="226"/>
      <c r="I16" s="225">
        <f>SUMIF(F47:F69,A16,I47:I69)+SUMIF(F47:F69,"PSU",I47:I69)</f>
        <v>0</v>
      </c>
      <c r="J16" s="227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5"/>
      <c r="F17" s="226"/>
      <c r="G17" s="225"/>
      <c r="H17" s="226"/>
      <c r="I17" s="225">
        <f>SUMIF(F47:F69,A17,I47:I69)</f>
        <v>0</v>
      </c>
      <c r="J17" s="227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5"/>
      <c r="F18" s="226"/>
      <c r="G18" s="225"/>
      <c r="H18" s="226"/>
      <c r="I18" s="225">
        <f>SUMIF(F47:F69,A18,I47:I69)</f>
        <v>0</v>
      </c>
      <c r="J18" s="227"/>
    </row>
    <row r="19" spans="1:10" ht="23.25" customHeight="1" x14ac:dyDescent="0.2">
      <c r="A19" s="141" t="s">
        <v>98</v>
      </c>
      <c r="B19" s="142" t="s">
        <v>26</v>
      </c>
      <c r="C19" s="58"/>
      <c r="D19" s="59"/>
      <c r="E19" s="225"/>
      <c r="F19" s="226"/>
      <c r="G19" s="225"/>
      <c r="H19" s="226"/>
      <c r="I19" s="225">
        <f>SUMIF(F47:F69,A19,I47:I69)</f>
        <v>0</v>
      </c>
      <c r="J19" s="227"/>
    </row>
    <row r="20" spans="1:10" ht="23.25" customHeight="1" x14ac:dyDescent="0.2">
      <c r="A20" s="141" t="s">
        <v>99</v>
      </c>
      <c r="B20" s="142" t="s">
        <v>27</v>
      </c>
      <c r="C20" s="58"/>
      <c r="D20" s="59"/>
      <c r="E20" s="225"/>
      <c r="F20" s="226"/>
      <c r="G20" s="225"/>
      <c r="H20" s="226"/>
      <c r="I20" s="225">
        <f>SUMIF(F47:F69,A20,I47:I69)</f>
        <v>0</v>
      </c>
      <c r="J20" s="227"/>
    </row>
    <row r="21" spans="1:10" ht="23.25" customHeight="1" x14ac:dyDescent="0.2">
      <c r="A21" s="4"/>
      <c r="B21" s="74" t="s">
        <v>28</v>
      </c>
      <c r="C21" s="75"/>
      <c r="D21" s="76"/>
      <c r="E21" s="235"/>
      <c r="F21" s="244"/>
      <c r="G21" s="235"/>
      <c r="H21" s="244"/>
      <c r="I21" s="235">
        <f>SUM(I16:J20)</f>
        <v>0</v>
      </c>
      <c r="J21" s="23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3">
        <f>ZakladDPHSniVypocet</f>
        <v>0</v>
      </c>
      <c r="H23" s="234"/>
      <c r="I23" s="23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3">
        <f>ZakladDPHZaklVypocet</f>
        <v>0</v>
      </c>
      <c r="H25" s="234"/>
      <c r="I25" s="23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5">
        <f>ZakladDPHSniVypocet+ZakladDPHZaklVypocet</f>
        <v>0</v>
      </c>
      <c r="H28" s="245"/>
      <c r="I28" s="245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3">
        <f>ZakladDPHSni+DPHSni+ZakladDPHZakl+DPHZakl+Zaokrouhleni</f>
        <v>0</v>
      </c>
      <c r="H29" s="243"/>
      <c r="I29" s="243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43430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47</v>
      </c>
      <c r="C39" s="213" t="s">
        <v>46</v>
      </c>
      <c r="D39" s="214"/>
      <c r="E39" s="214"/>
      <c r="F39" s="108">
        <f>'Rozpočet Pol'!AC456</f>
        <v>0</v>
      </c>
      <c r="G39" s="109">
        <f>'Rozpočet Pol'!AD456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5" t="s">
        <v>48</v>
      </c>
      <c r="C40" s="216"/>
      <c r="D40" s="216"/>
      <c r="E40" s="21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8" t="s">
        <v>28</v>
      </c>
      <c r="J46" s="218"/>
    </row>
    <row r="47" spans="1:10" ht="25.5" customHeight="1" x14ac:dyDescent="0.2">
      <c r="A47" s="122"/>
      <c r="B47" s="130" t="s">
        <v>52</v>
      </c>
      <c r="C47" s="220" t="s">
        <v>53</v>
      </c>
      <c r="D47" s="221"/>
      <c r="E47" s="221"/>
      <c r="F47" s="132" t="s">
        <v>23</v>
      </c>
      <c r="G47" s="133"/>
      <c r="H47" s="133"/>
      <c r="I47" s="219">
        <f>'Rozpočet Pol'!G8</f>
        <v>0</v>
      </c>
      <c r="J47" s="219"/>
    </row>
    <row r="48" spans="1:10" ht="25.5" customHeight="1" x14ac:dyDescent="0.2">
      <c r="A48" s="122"/>
      <c r="B48" s="124" t="s">
        <v>54</v>
      </c>
      <c r="C48" s="208" t="s">
        <v>55</v>
      </c>
      <c r="D48" s="209"/>
      <c r="E48" s="209"/>
      <c r="F48" s="134" t="s">
        <v>23</v>
      </c>
      <c r="G48" s="135"/>
      <c r="H48" s="135"/>
      <c r="I48" s="207">
        <f>'Rozpočet Pol'!G39</f>
        <v>0</v>
      </c>
      <c r="J48" s="207"/>
    </row>
    <row r="49" spans="1:10" ht="25.5" customHeight="1" x14ac:dyDescent="0.2">
      <c r="A49" s="122"/>
      <c r="B49" s="124" t="s">
        <v>56</v>
      </c>
      <c r="C49" s="208" t="s">
        <v>57</v>
      </c>
      <c r="D49" s="209"/>
      <c r="E49" s="209"/>
      <c r="F49" s="134" t="s">
        <v>23</v>
      </c>
      <c r="G49" s="135"/>
      <c r="H49" s="135"/>
      <c r="I49" s="207">
        <f>'Rozpočet Pol'!G57</f>
        <v>0</v>
      </c>
      <c r="J49" s="207"/>
    </row>
    <row r="50" spans="1:10" ht="25.5" customHeight="1" x14ac:dyDescent="0.2">
      <c r="A50" s="122"/>
      <c r="B50" s="124" t="s">
        <v>58</v>
      </c>
      <c r="C50" s="208" t="s">
        <v>59</v>
      </c>
      <c r="D50" s="209"/>
      <c r="E50" s="209"/>
      <c r="F50" s="134" t="s">
        <v>23</v>
      </c>
      <c r="G50" s="135"/>
      <c r="H50" s="135"/>
      <c r="I50" s="207">
        <f>'Rozpočet Pol'!G64</f>
        <v>0</v>
      </c>
      <c r="J50" s="207"/>
    </row>
    <row r="51" spans="1:10" ht="25.5" customHeight="1" x14ac:dyDescent="0.2">
      <c r="A51" s="122"/>
      <c r="B51" s="124" t="s">
        <v>60</v>
      </c>
      <c r="C51" s="208" t="s">
        <v>61</v>
      </c>
      <c r="D51" s="209"/>
      <c r="E51" s="209"/>
      <c r="F51" s="134" t="s">
        <v>23</v>
      </c>
      <c r="G51" s="135"/>
      <c r="H51" s="135"/>
      <c r="I51" s="207">
        <f>'Rozpočet Pol'!G73</f>
        <v>0</v>
      </c>
      <c r="J51" s="207"/>
    </row>
    <row r="52" spans="1:10" ht="25.5" customHeight="1" x14ac:dyDescent="0.2">
      <c r="A52" s="122"/>
      <c r="B52" s="124" t="s">
        <v>62</v>
      </c>
      <c r="C52" s="208" t="s">
        <v>63</v>
      </c>
      <c r="D52" s="209"/>
      <c r="E52" s="209"/>
      <c r="F52" s="134" t="s">
        <v>23</v>
      </c>
      <c r="G52" s="135"/>
      <c r="H52" s="135"/>
      <c r="I52" s="207">
        <f>'Rozpočet Pol'!G85</f>
        <v>0</v>
      </c>
      <c r="J52" s="207"/>
    </row>
    <row r="53" spans="1:10" ht="25.5" customHeight="1" x14ac:dyDescent="0.2">
      <c r="A53" s="122"/>
      <c r="B53" s="124" t="s">
        <v>64</v>
      </c>
      <c r="C53" s="208" t="s">
        <v>65</v>
      </c>
      <c r="D53" s="209"/>
      <c r="E53" s="209"/>
      <c r="F53" s="134" t="s">
        <v>23</v>
      </c>
      <c r="G53" s="135"/>
      <c r="H53" s="135"/>
      <c r="I53" s="207">
        <f>'Rozpočet Pol'!G97</f>
        <v>0</v>
      </c>
      <c r="J53" s="207"/>
    </row>
    <row r="54" spans="1:10" ht="25.5" customHeight="1" x14ac:dyDescent="0.2">
      <c r="A54" s="122"/>
      <c r="B54" s="124" t="s">
        <v>66</v>
      </c>
      <c r="C54" s="208" t="s">
        <v>67</v>
      </c>
      <c r="D54" s="209"/>
      <c r="E54" s="209"/>
      <c r="F54" s="134" t="s">
        <v>23</v>
      </c>
      <c r="G54" s="135"/>
      <c r="H54" s="135"/>
      <c r="I54" s="207">
        <f>'Rozpočet Pol'!G140</f>
        <v>0</v>
      </c>
      <c r="J54" s="207"/>
    </row>
    <row r="55" spans="1:10" ht="25.5" customHeight="1" x14ac:dyDescent="0.2">
      <c r="A55" s="122"/>
      <c r="B55" s="124" t="s">
        <v>68</v>
      </c>
      <c r="C55" s="208" t="s">
        <v>69</v>
      </c>
      <c r="D55" s="209"/>
      <c r="E55" s="209"/>
      <c r="F55" s="134" t="s">
        <v>23</v>
      </c>
      <c r="G55" s="135"/>
      <c r="H55" s="135"/>
      <c r="I55" s="207">
        <f>'Rozpočet Pol'!G181</f>
        <v>0</v>
      </c>
      <c r="J55" s="207"/>
    </row>
    <row r="56" spans="1:10" ht="25.5" customHeight="1" x14ac:dyDescent="0.2">
      <c r="A56" s="122"/>
      <c r="B56" s="124" t="s">
        <v>70</v>
      </c>
      <c r="C56" s="208" t="s">
        <v>71</v>
      </c>
      <c r="D56" s="209"/>
      <c r="E56" s="209"/>
      <c r="F56" s="134" t="s">
        <v>23</v>
      </c>
      <c r="G56" s="135"/>
      <c r="H56" s="135"/>
      <c r="I56" s="207">
        <f>'Rozpočet Pol'!G183</f>
        <v>0</v>
      </c>
      <c r="J56" s="207"/>
    </row>
    <row r="57" spans="1:10" ht="25.5" customHeight="1" x14ac:dyDescent="0.2">
      <c r="A57" s="122"/>
      <c r="B57" s="124" t="s">
        <v>72</v>
      </c>
      <c r="C57" s="208" t="s">
        <v>73</v>
      </c>
      <c r="D57" s="209"/>
      <c r="E57" s="209"/>
      <c r="F57" s="134" t="s">
        <v>23</v>
      </c>
      <c r="G57" s="135"/>
      <c r="H57" s="135"/>
      <c r="I57" s="207">
        <f>'Rozpočet Pol'!G194</f>
        <v>0</v>
      </c>
      <c r="J57" s="207"/>
    </row>
    <row r="58" spans="1:10" ht="25.5" customHeight="1" x14ac:dyDescent="0.2">
      <c r="A58" s="122"/>
      <c r="B58" s="124" t="s">
        <v>74</v>
      </c>
      <c r="C58" s="208" t="s">
        <v>75</v>
      </c>
      <c r="D58" s="209"/>
      <c r="E58" s="209"/>
      <c r="F58" s="134" t="s">
        <v>23</v>
      </c>
      <c r="G58" s="135"/>
      <c r="H58" s="135"/>
      <c r="I58" s="207">
        <f>'Rozpočet Pol'!G300</f>
        <v>0</v>
      </c>
      <c r="J58" s="207"/>
    </row>
    <row r="59" spans="1:10" ht="25.5" customHeight="1" x14ac:dyDescent="0.2">
      <c r="A59" s="122"/>
      <c r="B59" s="124" t="s">
        <v>76</v>
      </c>
      <c r="C59" s="208" t="s">
        <v>77</v>
      </c>
      <c r="D59" s="209"/>
      <c r="E59" s="209"/>
      <c r="F59" s="134" t="s">
        <v>24</v>
      </c>
      <c r="G59" s="135"/>
      <c r="H59" s="135"/>
      <c r="I59" s="207">
        <f>'Rozpočet Pol'!G302</f>
        <v>0</v>
      </c>
      <c r="J59" s="207"/>
    </row>
    <row r="60" spans="1:10" ht="25.5" customHeight="1" x14ac:dyDescent="0.2">
      <c r="A60" s="122"/>
      <c r="B60" s="124" t="s">
        <v>78</v>
      </c>
      <c r="C60" s="208" t="s">
        <v>79</v>
      </c>
      <c r="D60" s="209"/>
      <c r="E60" s="209"/>
      <c r="F60" s="134" t="s">
        <v>24</v>
      </c>
      <c r="G60" s="135"/>
      <c r="H60" s="135"/>
      <c r="I60" s="207">
        <f>'Rozpočet Pol'!G323</f>
        <v>0</v>
      </c>
      <c r="J60" s="207"/>
    </row>
    <row r="61" spans="1:10" ht="25.5" customHeight="1" x14ac:dyDescent="0.2">
      <c r="A61" s="122"/>
      <c r="B61" s="124" t="s">
        <v>80</v>
      </c>
      <c r="C61" s="208" t="s">
        <v>81</v>
      </c>
      <c r="D61" s="209"/>
      <c r="E61" s="209"/>
      <c r="F61" s="134" t="s">
        <v>24</v>
      </c>
      <c r="G61" s="135"/>
      <c r="H61" s="135"/>
      <c r="I61" s="207">
        <f>'Rozpočet Pol'!G331</f>
        <v>0</v>
      </c>
      <c r="J61" s="207"/>
    </row>
    <row r="62" spans="1:10" ht="25.5" customHeight="1" x14ac:dyDescent="0.2">
      <c r="A62" s="122"/>
      <c r="B62" s="124" t="s">
        <v>82</v>
      </c>
      <c r="C62" s="208" t="s">
        <v>83</v>
      </c>
      <c r="D62" s="209"/>
      <c r="E62" s="209"/>
      <c r="F62" s="134" t="s">
        <v>24</v>
      </c>
      <c r="G62" s="135"/>
      <c r="H62" s="135"/>
      <c r="I62" s="207">
        <f>'Rozpočet Pol'!G382</f>
        <v>0</v>
      </c>
      <c r="J62" s="207"/>
    </row>
    <row r="63" spans="1:10" ht="25.5" customHeight="1" x14ac:dyDescent="0.2">
      <c r="A63" s="122"/>
      <c r="B63" s="124" t="s">
        <v>84</v>
      </c>
      <c r="C63" s="208" t="s">
        <v>85</v>
      </c>
      <c r="D63" s="209"/>
      <c r="E63" s="209"/>
      <c r="F63" s="134" t="s">
        <v>24</v>
      </c>
      <c r="G63" s="135"/>
      <c r="H63" s="135"/>
      <c r="I63" s="207">
        <f>'Rozpočet Pol'!G400</f>
        <v>0</v>
      </c>
      <c r="J63" s="207"/>
    </row>
    <row r="64" spans="1:10" ht="25.5" customHeight="1" x14ac:dyDescent="0.2">
      <c r="A64" s="122"/>
      <c r="B64" s="124" t="s">
        <v>86</v>
      </c>
      <c r="C64" s="208" t="s">
        <v>87</v>
      </c>
      <c r="D64" s="209"/>
      <c r="E64" s="209"/>
      <c r="F64" s="134" t="s">
        <v>24</v>
      </c>
      <c r="G64" s="135"/>
      <c r="H64" s="135"/>
      <c r="I64" s="207">
        <f>'Rozpočet Pol'!G406</f>
        <v>0</v>
      </c>
      <c r="J64" s="207"/>
    </row>
    <row r="65" spans="1:10" ht="25.5" customHeight="1" x14ac:dyDescent="0.2">
      <c r="A65" s="122"/>
      <c r="B65" s="124" t="s">
        <v>88</v>
      </c>
      <c r="C65" s="208" t="s">
        <v>89</v>
      </c>
      <c r="D65" s="209"/>
      <c r="E65" s="209"/>
      <c r="F65" s="134" t="s">
        <v>24</v>
      </c>
      <c r="G65" s="135"/>
      <c r="H65" s="135"/>
      <c r="I65" s="207">
        <f>'Rozpočet Pol'!G414</f>
        <v>0</v>
      </c>
      <c r="J65" s="207"/>
    </row>
    <row r="66" spans="1:10" ht="25.5" customHeight="1" x14ac:dyDescent="0.2">
      <c r="A66" s="122"/>
      <c r="B66" s="124" t="s">
        <v>90</v>
      </c>
      <c r="C66" s="208" t="s">
        <v>91</v>
      </c>
      <c r="D66" s="209"/>
      <c r="E66" s="209"/>
      <c r="F66" s="134" t="s">
        <v>24</v>
      </c>
      <c r="G66" s="135"/>
      <c r="H66" s="135"/>
      <c r="I66" s="207">
        <f>'Rozpočet Pol'!G420</f>
        <v>0</v>
      </c>
      <c r="J66" s="207"/>
    </row>
    <row r="67" spans="1:10" ht="25.5" customHeight="1" x14ac:dyDescent="0.2">
      <c r="A67" s="122"/>
      <c r="B67" s="124" t="s">
        <v>92</v>
      </c>
      <c r="C67" s="208" t="s">
        <v>93</v>
      </c>
      <c r="D67" s="209"/>
      <c r="E67" s="209"/>
      <c r="F67" s="134" t="s">
        <v>24</v>
      </c>
      <c r="G67" s="135"/>
      <c r="H67" s="135"/>
      <c r="I67" s="207">
        <f>'Rozpočet Pol'!G425</f>
        <v>0</v>
      </c>
      <c r="J67" s="207"/>
    </row>
    <row r="68" spans="1:10" ht="25.5" customHeight="1" x14ac:dyDescent="0.2">
      <c r="A68" s="122"/>
      <c r="B68" s="124" t="s">
        <v>94</v>
      </c>
      <c r="C68" s="208" t="s">
        <v>95</v>
      </c>
      <c r="D68" s="209"/>
      <c r="E68" s="209"/>
      <c r="F68" s="134" t="s">
        <v>24</v>
      </c>
      <c r="G68" s="135"/>
      <c r="H68" s="135"/>
      <c r="I68" s="207">
        <f>'Rozpočet Pol'!G434</f>
        <v>0</v>
      </c>
      <c r="J68" s="207"/>
    </row>
    <row r="69" spans="1:10" ht="25.5" customHeight="1" x14ac:dyDescent="0.2">
      <c r="A69" s="122"/>
      <c r="B69" s="131" t="s">
        <v>96</v>
      </c>
      <c r="C69" s="211" t="s">
        <v>97</v>
      </c>
      <c r="D69" s="212"/>
      <c r="E69" s="212"/>
      <c r="F69" s="136" t="s">
        <v>25</v>
      </c>
      <c r="G69" s="137"/>
      <c r="H69" s="137"/>
      <c r="I69" s="210">
        <f>'Rozpočet Pol'!G448</f>
        <v>0</v>
      </c>
      <c r="J69" s="210"/>
    </row>
    <row r="70" spans="1:10" ht="25.5" customHeight="1" x14ac:dyDescent="0.2">
      <c r="A70" s="123"/>
      <c r="B70" s="127" t="s">
        <v>1</v>
      </c>
      <c r="C70" s="127"/>
      <c r="D70" s="128"/>
      <c r="E70" s="128"/>
      <c r="F70" s="138"/>
      <c r="G70" s="139"/>
      <c r="H70" s="139"/>
      <c r="I70" s="206">
        <f>SUM(I47:I69)</f>
        <v>0</v>
      </c>
      <c r="J70" s="206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  <row r="73" spans="1:10" x14ac:dyDescent="0.2">
      <c r="F73" s="140"/>
      <c r="G73" s="96"/>
      <c r="H73" s="140"/>
      <c r="I73" s="96"/>
      <c r="J7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70:J70"/>
    <mergeCell ref="I67:J67"/>
    <mergeCell ref="C67:E67"/>
    <mergeCell ref="I68:J68"/>
    <mergeCell ref="C68:E68"/>
    <mergeCell ref="I69:J69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66"/>
  <sheetViews>
    <sheetView tabSelected="1" workbookViewId="0">
      <selection activeCell="X65" sqref="X65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7" t="s">
        <v>6</v>
      </c>
      <c r="B1" s="257"/>
      <c r="C1" s="257"/>
      <c r="D1" s="257"/>
      <c r="E1" s="257"/>
      <c r="F1" s="257"/>
      <c r="G1" s="257"/>
      <c r="AE1" t="s">
        <v>101</v>
      </c>
    </row>
    <row r="2" spans="1:60" ht="24.95" customHeight="1" x14ac:dyDescent="0.2">
      <c r="A2" s="145" t="s">
        <v>100</v>
      </c>
      <c r="B2" s="143"/>
      <c r="C2" s="258" t="s">
        <v>46</v>
      </c>
      <c r="D2" s="259"/>
      <c r="E2" s="259"/>
      <c r="F2" s="259"/>
      <c r="G2" s="260"/>
      <c r="AE2" t="s">
        <v>102</v>
      </c>
    </row>
    <row r="3" spans="1:60" ht="24.95" customHeight="1" x14ac:dyDescent="0.2">
      <c r="A3" s="146" t="s">
        <v>7</v>
      </c>
      <c r="B3" s="144"/>
      <c r="C3" s="261" t="s">
        <v>43</v>
      </c>
      <c r="D3" s="262"/>
      <c r="E3" s="262"/>
      <c r="F3" s="262"/>
      <c r="G3" s="263"/>
      <c r="AE3" t="s">
        <v>103</v>
      </c>
    </row>
    <row r="4" spans="1:60" ht="24.95" hidden="1" customHeight="1" x14ac:dyDescent="0.2">
      <c r="A4" s="146" t="s">
        <v>8</v>
      </c>
      <c r="B4" s="144"/>
      <c r="C4" s="261"/>
      <c r="D4" s="262"/>
      <c r="E4" s="262"/>
      <c r="F4" s="262"/>
      <c r="G4" s="263"/>
      <c r="AE4" t="s">
        <v>104</v>
      </c>
    </row>
    <row r="5" spans="1:60" hidden="1" x14ac:dyDescent="0.2">
      <c r="A5" s="147" t="s">
        <v>105</v>
      </c>
      <c r="B5" s="148"/>
      <c r="C5" s="149"/>
      <c r="D5" s="150"/>
      <c r="E5" s="150"/>
      <c r="F5" s="150"/>
      <c r="G5" s="151"/>
      <c r="AE5" t="s">
        <v>106</v>
      </c>
    </row>
    <row r="7" spans="1:60" ht="38.25" x14ac:dyDescent="0.2">
      <c r="A7" s="156" t="s">
        <v>107</v>
      </c>
      <c r="B7" s="157" t="s">
        <v>108</v>
      </c>
      <c r="C7" s="157" t="s">
        <v>109</v>
      </c>
      <c r="D7" s="156" t="s">
        <v>110</v>
      </c>
      <c r="E7" s="156" t="s">
        <v>111</v>
      </c>
      <c r="F7" s="152" t="s">
        <v>112</v>
      </c>
      <c r="G7" s="177" t="s">
        <v>28</v>
      </c>
      <c r="H7" s="178" t="s">
        <v>29</v>
      </c>
      <c r="I7" s="178" t="s">
        <v>113</v>
      </c>
      <c r="J7" s="178" t="s">
        <v>30</v>
      </c>
      <c r="K7" s="178" t="s">
        <v>114</v>
      </c>
      <c r="L7" s="178" t="s">
        <v>115</v>
      </c>
      <c r="M7" s="178" t="s">
        <v>116</v>
      </c>
      <c r="N7" s="178" t="s">
        <v>117</v>
      </c>
      <c r="O7" s="178" t="s">
        <v>118</v>
      </c>
      <c r="P7" s="178" t="s">
        <v>119</v>
      </c>
      <c r="Q7" s="178" t="s">
        <v>120</v>
      </c>
      <c r="R7" s="178" t="s">
        <v>121</v>
      </c>
      <c r="S7" s="178" t="s">
        <v>122</v>
      </c>
      <c r="T7" s="178" t="s">
        <v>123</v>
      </c>
      <c r="U7" s="159" t="s">
        <v>124</v>
      </c>
    </row>
    <row r="8" spans="1:60" x14ac:dyDescent="0.2">
      <c r="A8" s="179" t="s">
        <v>125</v>
      </c>
      <c r="B8" s="180" t="s">
        <v>52</v>
      </c>
      <c r="C8" s="181" t="s">
        <v>53</v>
      </c>
      <c r="D8" s="182"/>
      <c r="E8" s="183"/>
      <c r="F8" s="184"/>
      <c r="G8" s="184"/>
      <c r="H8" s="184"/>
      <c r="I8" s="184">
        <f>SUM(I9:I38)</f>
        <v>0</v>
      </c>
      <c r="J8" s="184"/>
      <c r="K8" s="184">
        <f>SUM(K9:K38)</f>
        <v>0</v>
      </c>
      <c r="L8" s="184"/>
      <c r="M8" s="184">
        <f>SUM(M9:M38)</f>
        <v>0</v>
      </c>
      <c r="N8" s="158"/>
      <c r="O8" s="158">
        <f>SUM(O9:O38)</f>
        <v>0</v>
      </c>
      <c r="P8" s="158"/>
      <c r="Q8" s="158">
        <f>SUM(Q9:Q38)</f>
        <v>0</v>
      </c>
      <c r="R8" s="158"/>
      <c r="S8" s="158"/>
      <c r="T8" s="179"/>
      <c r="U8" s="158">
        <f>SUM(U9:U38)</f>
        <v>0</v>
      </c>
      <c r="AE8" t="s">
        <v>126</v>
      </c>
    </row>
    <row r="9" spans="1:60" outlineLevel="1" x14ac:dyDescent="0.2">
      <c r="A9" s="154">
        <v>1</v>
      </c>
      <c r="B9" s="160" t="s">
        <v>127</v>
      </c>
      <c r="C9" s="197" t="s">
        <v>53</v>
      </c>
      <c r="D9" s="162" t="s">
        <v>127</v>
      </c>
      <c r="E9" s="170"/>
      <c r="F9" s="174"/>
      <c r="G9" s="175"/>
      <c r="H9" s="174"/>
      <c r="I9" s="175">
        <f>ROUND(E9*H9,2)</f>
        <v>0</v>
      </c>
      <c r="J9" s="174"/>
      <c r="K9" s="175">
        <f>ROUND(E9*J9,2)</f>
        <v>0</v>
      </c>
      <c r="L9" s="175">
        <v>15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8" t="s">
        <v>129</v>
      </c>
      <c r="D10" s="165"/>
      <c r="E10" s="171"/>
      <c r="F10" s="175"/>
      <c r="G10" s="175"/>
      <c r="H10" s="175"/>
      <c r="I10" s="175"/>
      <c r="J10" s="175"/>
      <c r="K10" s="175"/>
      <c r="L10" s="175"/>
      <c r="M10" s="175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130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8" t="s">
        <v>131</v>
      </c>
      <c r="D11" s="165"/>
      <c r="E11" s="171"/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130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8" t="s">
        <v>132</v>
      </c>
      <c r="D12" s="165"/>
      <c r="E12" s="171"/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130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8" t="s">
        <v>133</v>
      </c>
      <c r="D13" s="165"/>
      <c r="E13" s="171"/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130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8" t="s">
        <v>134</v>
      </c>
      <c r="D14" s="165"/>
      <c r="E14" s="171"/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130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8" t="s">
        <v>135</v>
      </c>
      <c r="D15" s="165"/>
      <c r="E15" s="171"/>
      <c r="F15" s="175"/>
      <c r="G15" s="175"/>
      <c r="H15" s="175"/>
      <c r="I15" s="175"/>
      <c r="J15" s="175"/>
      <c r="K15" s="175"/>
      <c r="L15" s="175"/>
      <c r="M15" s="175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130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8" t="s">
        <v>136</v>
      </c>
      <c r="D16" s="165"/>
      <c r="E16" s="171"/>
      <c r="F16" s="175"/>
      <c r="G16" s="175"/>
      <c r="H16" s="175"/>
      <c r="I16" s="175"/>
      <c r="J16" s="175"/>
      <c r="K16" s="175"/>
      <c r="L16" s="175"/>
      <c r="M16" s="175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130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8" t="s">
        <v>137</v>
      </c>
      <c r="D17" s="165"/>
      <c r="E17" s="171"/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130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8" t="s">
        <v>138</v>
      </c>
      <c r="D18" s="165"/>
      <c r="E18" s="171"/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130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8" t="s">
        <v>139</v>
      </c>
      <c r="D19" s="165"/>
      <c r="E19" s="171"/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130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8" t="s">
        <v>140</v>
      </c>
      <c r="D20" s="165"/>
      <c r="E20" s="171"/>
      <c r="F20" s="175"/>
      <c r="G20" s="175"/>
      <c r="H20" s="175"/>
      <c r="I20" s="175"/>
      <c r="J20" s="175"/>
      <c r="K20" s="175"/>
      <c r="L20" s="175"/>
      <c r="M20" s="175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130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8" t="s">
        <v>141</v>
      </c>
      <c r="D21" s="165"/>
      <c r="E21" s="171"/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130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8" t="s">
        <v>142</v>
      </c>
      <c r="D22" s="165"/>
      <c r="E22" s="171"/>
      <c r="F22" s="175"/>
      <c r="G22" s="175"/>
      <c r="H22" s="175"/>
      <c r="I22" s="175"/>
      <c r="J22" s="175"/>
      <c r="K22" s="175"/>
      <c r="L22" s="175"/>
      <c r="M22" s="175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130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8" t="s">
        <v>143</v>
      </c>
      <c r="D23" s="165"/>
      <c r="E23" s="171"/>
      <c r="F23" s="175"/>
      <c r="G23" s="175"/>
      <c r="H23" s="175"/>
      <c r="I23" s="175"/>
      <c r="J23" s="175"/>
      <c r="K23" s="175"/>
      <c r="L23" s="175"/>
      <c r="M23" s="175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130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8" t="s">
        <v>144</v>
      </c>
      <c r="D24" s="165"/>
      <c r="E24" s="171"/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130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8" t="s">
        <v>145</v>
      </c>
      <c r="D25" s="165"/>
      <c r="E25" s="171"/>
      <c r="F25" s="175"/>
      <c r="G25" s="175"/>
      <c r="H25" s="175"/>
      <c r="I25" s="175"/>
      <c r="J25" s="175"/>
      <c r="K25" s="175"/>
      <c r="L25" s="175"/>
      <c r="M25" s="175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130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8" t="s">
        <v>146</v>
      </c>
      <c r="D26" s="165"/>
      <c r="E26" s="171"/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130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8" t="s">
        <v>147</v>
      </c>
      <c r="D27" s="165"/>
      <c r="E27" s="171"/>
      <c r="F27" s="175"/>
      <c r="G27" s="175"/>
      <c r="H27" s="175"/>
      <c r="I27" s="175"/>
      <c r="J27" s="175"/>
      <c r="K27" s="175"/>
      <c r="L27" s="175"/>
      <c r="M27" s="175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130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8" t="s">
        <v>148</v>
      </c>
      <c r="D28" s="165"/>
      <c r="E28" s="171"/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130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8" t="s">
        <v>149</v>
      </c>
      <c r="D29" s="165"/>
      <c r="E29" s="171"/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130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8" t="s">
        <v>150</v>
      </c>
      <c r="D30" s="165"/>
      <c r="E30" s="171"/>
      <c r="F30" s="175"/>
      <c r="G30" s="175"/>
      <c r="H30" s="175"/>
      <c r="I30" s="175"/>
      <c r="J30" s="175"/>
      <c r="K30" s="175"/>
      <c r="L30" s="175"/>
      <c r="M30" s="175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130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8" t="s">
        <v>151</v>
      </c>
      <c r="D31" s="165"/>
      <c r="E31" s="171"/>
      <c r="F31" s="175"/>
      <c r="G31" s="175"/>
      <c r="H31" s="175"/>
      <c r="I31" s="175"/>
      <c r="J31" s="175"/>
      <c r="K31" s="175"/>
      <c r="L31" s="175"/>
      <c r="M31" s="175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130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8" t="s">
        <v>152</v>
      </c>
      <c r="D32" s="165"/>
      <c r="E32" s="171"/>
      <c r="F32" s="175"/>
      <c r="G32" s="175"/>
      <c r="H32" s="175"/>
      <c r="I32" s="175"/>
      <c r="J32" s="175"/>
      <c r="K32" s="175"/>
      <c r="L32" s="175"/>
      <c r="M32" s="175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130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8" t="s">
        <v>153</v>
      </c>
      <c r="D33" s="165"/>
      <c r="E33" s="171"/>
      <c r="F33" s="175"/>
      <c r="G33" s="175"/>
      <c r="H33" s="175"/>
      <c r="I33" s="175"/>
      <c r="J33" s="175"/>
      <c r="K33" s="175"/>
      <c r="L33" s="175"/>
      <c r="M33" s="175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130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8" t="s">
        <v>154</v>
      </c>
      <c r="D34" s="165"/>
      <c r="E34" s="171"/>
      <c r="F34" s="175"/>
      <c r="G34" s="175"/>
      <c r="H34" s="175"/>
      <c r="I34" s="175"/>
      <c r="J34" s="175"/>
      <c r="K34" s="175"/>
      <c r="L34" s="175"/>
      <c r="M34" s="175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130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8" t="s">
        <v>155</v>
      </c>
      <c r="D35" s="165"/>
      <c r="E35" s="171"/>
      <c r="F35" s="175"/>
      <c r="G35" s="175"/>
      <c r="H35" s="175"/>
      <c r="I35" s="175"/>
      <c r="J35" s="175"/>
      <c r="K35" s="175"/>
      <c r="L35" s="175"/>
      <c r="M35" s="175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130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8" t="s">
        <v>156</v>
      </c>
      <c r="D36" s="165"/>
      <c r="E36" s="171"/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130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8" t="s">
        <v>157</v>
      </c>
      <c r="D37" s="165"/>
      <c r="E37" s="171"/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130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8" t="s">
        <v>158</v>
      </c>
      <c r="D38" s="165"/>
      <c r="E38" s="171"/>
      <c r="F38" s="175"/>
      <c r="G38" s="175"/>
      <c r="H38" s="175"/>
      <c r="I38" s="175"/>
      <c r="J38" s="175"/>
      <c r="K38" s="175"/>
      <c r="L38" s="175"/>
      <c r="M38" s="175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130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125</v>
      </c>
      <c r="B39" s="161" t="s">
        <v>54</v>
      </c>
      <c r="C39" s="199" t="s">
        <v>55</v>
      </c>
      <c r="D39" s="166"/>
      <c r="E39" s="172"/>
      <c r="F39" s="176"/>
      <c r="G39" s="176">
        <f>SUMIF(AE40:AE56,"&lt;&gt;NOR",G40:G56)</f>
        <v>0</v>
      </c>
      <c r="H39" s="176"/>
      <c r="I39" s="176">
        <f>SUM(I40:I56)</f>
        <v>0</v>
      </c>
      <c r="J39" s="176"/>
      <c r="K39" s="176">
        <f>SUM(K40:K56)</f>
        <v>0</v>
      </c>
      <c r="L39" s="176"/>
      <c r="M39" s="176">
        <f>SUM(M40:M56)</f>
        <v>0</v>
      </c>
      <c r="N39" s="167"/>
      <c r="O39" s="167">
        <f>SUM(O40:O56)</f>
        <v>0</v>
      </c>
      <c r="P39" s="167"/>
      <c r="Q39" s="167">
        <f>SUM(Q40:Q56)</f>
        <v>5.0826500000000001</v>
      </c>
      <c r="R39" s="167"/>
      <c r="S39" s="167"/>
      <c r="T39" s="168"/>
      <c r="U39" s="167">
        <f>SUM(U40:U56)</f>
        <v>42</v>
      </c>
      <c r="AE39" t="s">
        <v>126</v>
      </c>
    </row>
    <row r="40" spans="1:60" ht="22.5" outlineLevel="1" x14ac:dyDescent="0.2">
      <c r="A40" s="154">
        <v>2</v>
      </c>
      <c r="B40" s="160" t="s">
        <v>159</v>
      </c>
      <c r="C40" s="197" t="s">
        <v>160</v>
      </c>
      <c r="D40" s="162" t="s">
        <v>161</v>
      </c>
      <c r="E40" s="170">
        <v>4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15</v>
      </c>
      <c r="M40" s="175">
        <f>G40*(1+L40/100)</f>
        <v>0</v>
      </c>
      <c r="N40" s="163">
        <v>0</v>
      </c>
      <c r="O40" s="163">
        <f>ROUND(E40*N40,5)</f>
        <v>0</v>
      </c>
      <c r="P40" s="163">
        <v>0.125</v>
      </c>
      <c r="Q40" s="163">
        <f>ROUND(E40*P40,5)</f>
        <v>0.5</v>
      </c>
      <c r="R40" s="163"/>
      <c r="S40" s="163"/>
      <c r="T40" s="164">
        <v>0.08</v>
      </c>
      <c r="U40" s="163">
        <f>ROUND(E40*T40,2)</f>
        <v>0.32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162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8" t="s">
        <v>163</v>
      </c>
      <c r="D41" s="165"/>
      <c r="E41" s="171"/>
      <c r="F41" s="175"/>
      <c r="G41" s="175"/>
      <c r="H41" s="175"/>
      <c r="I41" s="175"/>
      <c r="J41" s="175"/>
      <c r="K41" s="175"/>
      <c r="L41" s="175"/>
      <c r="M41" s="175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130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8" t="s">
        <v>164</v>
      </c>
      <c r="D42" s="165"/>
      <c r="E42" s="171">
        <v>4</v>
      </c>
      <c r="F42" s="175"/>
      <c r="G42" s="175"/>
      <c r="H42" s="175"/>
      <c r="I42" s="175"/>
      <c r="J42" s="175"/>
      <c r="K42" s="175"/>
      <c r="L42" s="175"/>
      <c r="M42" s="175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130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</v>
      </c>
      <c r="B43" s="160" t="s">
        <v>165</v>
      </c>
      <c r="C43" s="197" t="s">
        <v>166</v>
      </c>
      <c r="D43" s="162" t="s">
        <v>167</v>
      </c>
      <c r="E43" s="170">
        <v>3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15</v>
      </c>
      <c r="M43" s="175">
        <f>G43*(1+L43/100)</f>
        <v>0</v>
      </c>
      <c r="N43" s="163">
        <v>0</v>
      </c>
      <c r="O43" s="163">
        <f>ROUND(E43*N43,5)</f>
        <v>0</v>
      </c>
      <c r="P43" s="163">
        <v>0.22500000000000001</v>
      </c>
      <c r="Q43" s="163">
        <f>ROUND(E43*P43,5)</f>
        <v>0.67500000000000004</v>
      </c>
      <c r="R43" s="163"/>
      <c r="S43" s="163"/>
      <c r="T43" s="164">
        <v>0.14199999999999999</v>
      </c>
      <c r="U43" s="163">
        <f>ROUND(E43*T43,2)</f>
        <v>0.43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128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8" t="s">
        <v>168</v>
      </c>
      <c r="D44" s="165"/>
      <c r="E44" s="171">
        <v>3</v>
      </c>
      <c r="F44" s="175"/>
      <c r="G44" s="175"/>
      <c r="H44" s="175"/>
      <c r="I44" s="175"/>
      <c r="J44" s="175"/>
      <c r="K44" s="175"/>
      <c r="L44" s="175"/>
      <c r="M44" s="175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130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4</v>
      </c>
      <c r="B45" s="160" t="s">
        <v>169</v>
      </c>
      <c r="C45" s="197" t="s">
        <v>170</v>
      </c>
      <c r="D45" s="162" t="s">
        <v>171</v>
      </c>
      <c r="E45" s="170">
        <v>1.05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15</v>
      </c>
      <c r="M45" s="175">
        <f>G45*(1+L45/100)</f>
        <v>0</v>
      </c>
      <c r="N45" s="163">
        <v>0</v>
      </c>
      <c r="O45" s="163">
        <f>ROUND(E45*N45,5)</f>
        <v>0</v>
      </c>
      <c r="P45" s="163">
        <v>1.3</v>
      </c>
      <c r="Q45" s="163">
        <f>ROUND(E45*P45,5)</f>
        <v>1.365</v>
      </c>
      <c r="R45" s="163"/>
      <c r="S45" s="163"/>
      <c r="T45" s="164">
        <v>0.51</v>
      </c>
      <c r="U45" s="163">
        <f>ROUND(E45*T45,2)</f>
        <v>0.54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8" t="s">
        <v>172</v>
      </c>
      <c r="D46" s="165"/>
      <c r="E46" s="171">
        <v>1.05</v>
      </c>
      <c r="F46" s="175"/>
      <c r="G46" s="175"/>
      <c r="H46" s="175"/>
      <c r="I46" s="175"/>
      <c r="J46" s="175"/>
      <c r="K46" s="175"/>
      <c r="L46" s="175"/>
      <c r="M46" s="175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130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5</v>
      </c>
      <c r="B47" s="160" t="s">
        <v>173</v>
      </c>
      <c r="C47" s="197" t="s">
        <v>174</v>
      </c>
      <c r="D47" s="162" t="s">
        <v>167</v>
      </c>
      <c r="E47" s="170">
        <v>18.425000000000001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15</v>
      </c>
      <c r="M47" s="175">
        <f>G47*(1+L47/100)</f>
        <v>0</v>
      </c>
      <c r="N47" s="163">
        <v>0</v>
      </c>
      <c r="O47" s="163">
        <f>ROUND(E47*N47,5)</f>
        <v>0</v>
      </c>
      <c r="P47" s="163">
        <v>0.13800000000000001</v>
      </c>
      <c r="Q47" s="163">
        <f>ROUND(E47*P47,5)</f>
        <v>2.5426500000000001</v>
      </c>
      <c r="R47" s="163"/>
      <c r="S47" s="163"/>
      <c r="T47" s="164">
        <v>0.16</v>
      </c>
      <c r="U47" s="163">
        <f>ROUND(E47*T47,2)</f>
        <v>2.95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128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8" t="s">
        <v>175</v>
      </c>
      <c r="D48" s="165"/>
      <c r="E48" s="171">
        <v>18.425000000000001</v>
      </c>
      <c r="F48" s="175"/>
      <c r="G48" s="175"/>
      <c r="H48" s="175"/>
      <c r="I48" s="175"/>
      <c r="J48" s="175"/>
      <c r="K48" s="175"/>
      <c r="L48" s="175"/>
      <c r="M48" s="175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130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6</v>
      </c>
      <c r="B49" s="160" t="s">
        <v>176</v>
      </c>
      <c r="C49" s="197" t="s">
        <v>177</v>
      </c>
      <c r="D49" s="162" t="s">
        <v>171</v>
      </c>
      <c r="E49" s="170">
        <v>81.03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15</v>
      </c>
      <c r="M49" s="175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0.35</v>
      </c>
      <c r="U49" s="163">
        <f>ROUND(E49*T49,2)</f>
        <v>28.36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8" t="s">
        <v>178</v>
      </c>
      <c r="D50" s="165"/>
      <c r="E50" s="171">
        <v>26.4</v>
      </c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130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0"/>
      <c r="C51" s="198" t="s">
        <v>179</v>
      </c>
      <c r="D51" s="165"/>
      <c r="E51" s="171">
        <v>54.63</v>
      </c>
      <c r="F51" s="175"/>
      <c r="G51" s="175"/>
      <c r="H51" s="175"/>
      <c r="I51" s="175"/>
      <c r="J51" s="175"/>
      <c r="K51" s="175"/>
      <c r="L51" s="175"/>
      <c r="M51" s="175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130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7</v>
      </c>
      <c r="B52" s="160" t="s">
        <v>180</v>
      </c>
      <c r="C52" s="197" t="s">
        <v>181</v>
      </c>
      <c r="D52" s="162" t="s">
        <v>171</v>
      </c>
      <c r="E52" s="170">
        <v>81.03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15</v>
      </c>
      <c r="M52" s="175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0.11600000000000001</v>
      </c>
      <c r="U52" s="163">
        <f>ROUND(E52*T52,2)</f>
        <v>9.4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128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8" t="s">
        <v>182</v>
      </c>
      <c r="D53" s="165"/>
      <c r="E53" s="171"/>
      <c r="F53" s="175"/>
      <c r="G53" s="175"/>
      <c r="H53" s="175"/>
      <c r="I53" s="175"/>
      <c r="J53" s="175"/>
      <c r="K53" s="175"/>
      <c r="L53" s="175"/>
      <c r="M53" s="175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130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8" t="s">
        <v>183</v>
      </c>
      <c r="D54" s="165"/>
      <c r="E54" s="171"/>
      <c r="F54" s="175"/>
      <c r="G54" s="175"/>
      <c r="H54" s="175"/>
      <c r="I54" s="175"/>
      <c r="J54" s="175"/>
      <c r="K54" s="175"/>
      <c r="L54" s="175"/>
      <c r="M54" s="175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130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198" t="s">
        <v>184</v>
      </c>
      <c r="D55" s="165"/>
      <c r="E55" s="171"/>
      <c r="F55" s="175"/>
      <c r="G55" s="175"/>
      <c r="H55" s="175"/>
      <c r="I55" s="175"/>
      <c r="J55" s="175"/>
      <c r="K55" s="175"/>
      <c r="L55" s="175"/>
      <c r="M55" s="175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130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8" t="s">
        <v>185</v>
      </c>
      <c r="D56" s="165"/>
      <c r="E56" s="171">
        <v>81.03</v>
      </c>
      <c r="F56" s="175"/>
      <c r="G56" s="175"/>
      <c r="H56" s="175"/>
      <c r="I56" s="175"/>
      <c r="J56" s="175"/>
      <c r="K56" s="175"/>
      <c r="L56" s="175"/>
      <c r="M56" s="175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130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">
      <c r="A57" s="155" t="s">
        <v>125</v>
      </c>
      <c r="B57" s="161" t="s">
        <v>56</v>
      </c>
      <c r="C57" s="199" t="s">
        <v>57</v>
      </c>
      <c r="D57" s="166"/>
      <c r="E57" s="172"/>
      <c r="F57" s="176"/>
      <c r="G57" s="176">
        <f>SUMIF(AE58:AE63,"&lt;&gt;NOR",G58:G63)</f>
        <v>0</v>
      </c>
      <c r="H57" s="176"/>
      <c r="I57" s="176">
        <f>SUM(I58:I63)</f>
        <v>0</v>
      </c>
      <c r="J57" s="176"/>
      <c r="K57" s="176">
        <f>SUM(K58:K63)</f>
        <v>0</v>
      </c>
      <c r="L57" s="176"/>
      <c r="M57" s="176">
        <f>SUM(M58:M63)</f>
        <v>0</v>
      </c>
      <c r="N57" s="167"/>
      <c r="O57" s="167">
        <f>SUM(O58:O63)</f>
        <v>0</v>
      </c>
      <c r="P57" s="167"/>
      <c r="Q57" s="167">
        <f>SUM(Q58:Q63)</f>
        <v>0</v>
      </c>
      <c r="R57" s="167"/>
      <c r="S57" s="167"/>
      <c r="T57" s="168"/>
      <c r="U57" s="167">
        <f>SUM(U58:U63)</f>
        <v>0</v>
      </c>
      <c r="AE57" t="s">
        <v>126</v>
      </c>
    </row>
    <row r="58" spans="1:60" ht="22.5" outlineLevel="1" x14ac:dyDescent="0.2">
      <c r="A58" s="154">
        <v>8</v>
      </c>
      <c r="B58" s="160" t="s">
        <v>186</v>
      </c>
      <c r="C58" s="197" t="s">
        <v>187</v>
      </c>
      <c r="D58" s="162" t="s">
        <v>188</v>
      </c>
      <c r="E58" s="170">
        <v>1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15</v>
      </c>
      <c r="M58" s="175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0</v>
      </c>
      <c r="U58" s="163">
        <f>ROUND(E58*T58,2)</f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128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198" t="s">
        <v>189</v>
      </c>
      <c r="D59" s="165"/>
      <c r="E59" s="171"/>
      <c r="F59" s="175"/>
      <c r="G59" s="175"/>
      <c r="H59" s="175"/>
      <c r="I59" s="175"/>
      <c r="J59" s="175"/>
      <c r="K59" s="175"/>
      <c r="L59" s="175"/>
      <c r="M59" s="175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130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198" t="s">
        <v>190</v>
      </c>
      <c r="D60" s="165"/>
      <c r="E60" s="171"/>
      <c r="F60" s="175"/>
      <c r="G60" s="175"/>
      <c r="H60" s="175"/>
      <c r="I60" s="175"/>
      <c r="J60" s="175"/>
      <c r="K60" s="175"/>
      <c r="L60" s="175"/>
      <c r="M60" s="175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130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8" t="s">
        <v>191</v>
      </c>
      <c r="D61" s="165"/>
      <c r="E61" s="171"/>
      <c r="F61" s="175"/>
      <c r="G61" s="175"/>
      <c r="H61" s="175"/>
      <c r="I61" s="175"/>
      <c r="J61" s="175"/>
      <c r="K61" s="175"/>
      <c r="L61" s="175"/>
      <c r="M61" s="175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130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198" t="s">
        <v>54</v>
      </c>
      <c r="D62" s="165"/>
      <c r="E62" s="171">
        <v>1</v>
      </c>
      <c r="F62" s="175"/>
      <c r="G62" s="175"/>
      <c r="H62" s="175"/>
      <c r="I62" s="175"/>
      <c r="J62" s="175"/>
      <c r="K62" s="175"/>
      <c r="L62" s="175"/>
      <c r="M62" s="175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130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9</v>
      </c>
      <c r="B63" s="160" t="s">
        <v>192</v>
      </c>
      <c r="C63" s="197" t="s">
        <v>193</v>
      </c>
      <c r="D63" s="162" t="s">
        <v>188</v>
      </c>
      <c r="E63" s="170">
        <v>1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15</v>
      </c>
      <c r="M63" s="175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</v>
      </c>
      <c r="U63" s="163">
        <f>ROUND(E63*T63,2)</f>
        <v>0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125</v>
      </c>
      <c r="B64" s="161" t="s">
        <v>58</v>
      </c>
      <c r="C64" s="199" t="s">
        <v>59</v>
      </c>
      <c r="D64" s="166"/>
      <c r="E64" s="172"/>
      <c r="F64" s="176"/>
      <c r="G64" s="176">
        <f>SUMIF(AE65:AE72,"&lt;&gt;NOR",G65:G72)</f>
        <v>0</v>
      </c>
      <c r="H64" s="176"/>
      <c r="I64" s="176">
        <f>SUM(I65:I72)</f>
        <v>0</v>
      </c>
      <c r="J64" s="176"/>
      <c r="K64" s="176">
        <f>SUM(K65:K72)</f>
        <v>0</v>
      </c>
      <c r="L64" s="176"/>
      <c r="M64" s="176">
        <f>SUM(M65:M72)</f>
        <v>0</v>
      </c>
      <c r="N64" s="167"/>
      <c r="O64" s="167">
        <f>SUM(O65:O72)</f>
        <v>0.55062999999999995</v>
      </c>
      <c r="P64" s="167"/>
      <c r="Q64" s="167">
        <f>SUM(Q65:Q72)</f>
        <v>0</v>
      </c>
      <c r="R64" s="167"/>
      <c r="S64" s="167"/>
      <c r="T64" s="168"/>
      <c r="U64" s="167">
        <f>SUM(U65:U72)</f>
        <v>174.69</v>
      </c>
      <c r="AE64" t="s">
        <v>126</v>
      </c>
    </row>
    <row r="65" spans="1:60" outlineLevel="1" x14ac:dyDescent="0.2">
      <c r="A65" s="154">
        <v>10</v>
      </c>
      <c r="B65" s="160" t="s">
        <v>194</v>
      </c>
      <c r="C65" s="197" t="s">
        <v>195</v>
      </c>
      <c r="D65" s="162" t="s">
        <v>161</v>
      </c>
      <c r="E65" s="170">
        <v>9.5500000000000007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15</v>
      </c>
      <c r="M65" s="175">
        <f>G65*(1+L65/100)</f>
        <v>0</v>
      </c>
      <c r="N65" s="163">
        <v>6.3099999999999996E-3</v>
      </c>
      <c r="O65" s="163">
        <f>ROUND(E65*N65,5)</f>
        <v>6.0260000000000001E-2</v>
      </c>
      <c r="P65" s="163">
        <v>0</v>
      </c>
      <c r="Q65" s="163">
        <f>ROUND(E65*P65,5)</f>
        <v>0</v>
      </c>
      <c r="R65" s="163"/>
      <c r="S65" s="163"/>
      <c r="T65" s="164">
        <v>2.2693699999999999</v>
      </c>
      <c r="U65" s="163">
        <f>ROUND(E65*T65,2)</f>
        <v>21.67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162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198" t="s">
        <v>196</v>
      </c>
      <c r="D66" s="165"/>
      <c r="E66" s="171"/>
      <c r="F66" s="175"/>
      <c r="G66" s="175"/>
      <c r="H66" s="175"/>
      <c r="I66" s="175"/>
      <c r="J66" s="175"/>
      <c r="K66" s="175"/>
      <c r="L66" s="175"/>
      <c r="M66" s="175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130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8" t="s">
        <v>197</v>
      </c>
      <c r="D67" s="165"/>
      <c r="E67" s="171">
        <v>3.15</v>
      </c>
      <c r="F67" s="175"/>
      <c r="G67" s="175"/>
      <c r="H67" s="175"/>
      <c r="I67" s="175"/>
      <c r="J67" s="175"/>
      <c r="K67" s="175"/>
      <c r="L67" s="175"/>
      <c r="M67" s="175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130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198" t="s">
        <v>198</v>
      </c>
      <c r="D68" s="165"/>
      <c r="E68" s="171">
        <v>6.4</v>
      </c>
      <c r="F68" s="175"/>
      <c r="G68" s="175"/>
      <c r="H68" s="175"/>
      <c r="I68" s="175"/>
      <c r="J68" s="175"/>
      <c r="K68" s="175"/>
      <c r="L68" s="175"/>
      <c r="M68" s="175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130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11</v>
      </c>
      <c r="B69" s="160" t="s">
        <v>199</v>
      </c>
      <c r="C69" s="197" t="s">
        <v>200</v>
      </c>
      <c r="D69" s="162" t="s">
        <v>161</v>
      </c>
      <c r="E69" s="170">
        <v>48.6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15</v>
      </c>
      <c r="M69" s="175">
        <f>G69*(1+L69/100)</f>
        <v>0</v>
      </c>
      <c r="N69" s="163">
        <v>1.009E-2</v>
      </c>
      <c r="O69" s="163">
        <f>ROUND(E69*N69,5)</f>
        <v>0.49036999999999997</v>
      </c>
      <c r="P69" s="163">
        <v>0</v>
      </c>
      <c r="Q69" s="163">
        <f>ROUND(E69*P69,5)</f>
        <v>0</v>
      </c>
      <c r="R69" s="163"/>
      <c r="S69" s="163"/>
      <c r="T69" s="164">
        <v>3.1486000000000001</v>
      </c>
      <c r="U69" s="163">
        <f>ROUND(E69*T69,2)</f>
        <v>153.02000000000001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162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8" t="s">
        <v>196</v>
      </c>
      <c r="D70" s="165"/>
      <c r="E70" s="171"/>
      <c r="F70" s="175"/>
      <c r="G70" s="175"/>
      <c r="H70" s="175"/>
      <c r="I70" s="175"/>
      <c r="J70" s="175"/>
      <c r="K70" s="175"/>
      <c r="L70" s="175"/>
      <c r="M70" s="175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130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8" t="s">
        <v>201</v>
      </c>
      <c r="D71" s="165"/>
      <c r="E71" s="171">
        <v>50.4</v>
      </c>
      <c r="F71" s="175"/>
      <c r="G71" s="175"/>
      <c r="H71" s="175"/>
      <c r="I71" s="175"/>
      <c r="J71" s="175"/>
      <c r="K71" s="175"/>
      <c r="L71" s="175"/>
      <c r="M71" s="175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130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198" t="s">
        <v>202</v>
      </c>
      <c r="D72" s="165"/>
      <c r="E72" s="171">
        <v>-1.8</v>
      </c>
      <c r="F72" s="175"/>
      <c r="G72" s="175"/>
      <c r="H72" s="175"/>
      <c r="I72" s="175"/>
      <c r="J72" s="175"/>
      <c r="K72" s="175"/>
      <c r="L72" s="175"/>
      <c r="M72" s="175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130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x14ac:dyDescent="0.2">
      <c r="A73" s="155" t="s">
        <v>125</v>
      </c>
      <c r="B73" s="161" t="s">
        <v>60</v>
      </c>
      <c r="C73" s="199" t="s">
        <v>61</v>
      </c>
      <c r="D73" s="166"/>
      <c r="E73" s="172"/>
      <c r="F73" s="176"/>
      <c r="G73" s="176">
        <f>SUMIF(AE74:AE84,"&lt;&gt;NOR",G74:G84)</f>
        <v>0</v>
      </c>
      <c r="H73" s="176"/>
      <c r="I73" s="176">
        <f>SUM(I74:I84)</f>
        <v>0</v>
      </c>
      <c r="J73" s="176"/>
      <c r="K73" s="176">
        <f>SUM(K74:K84)</f>
        <v>0</v>
      </c>
      <c r="L73" s="176"/>
      <c r="M73" s="176">
        <f>SUM(M74:M84)</f>
        <v>0</v>
      </c>
      <c r="N73" s="167"/>
      <c r="O73" s="167">
        <f>SUM(O74:O84)</f>
        <v>3.69353</v>
      </c>
      <c r="P73" s="167"/>
      <c r="Q73" s="167">
        <f>SUM(Q74:Q84)</f>
        <v>0</v>
      </c>
      <c r="R73" s="167"/>
      <c r="S73" s="167"/>
      <c r="T73" s="168"/>
      <c r="U73" s="167">
        <f>SUM(U74:U84)</f>
        <v>12.030000000000001</v>
      </c>
      <c r="AE73" t="s">
        <v>126</v>
      </c>
    </row>
    <row r="74" spans="1:60" outlineLevel="1" x14ac:dyDescent="0.2">
      <c r="A74" s="154">
        <v>12</v>
      </c>
      <c r="B74" s="160" t="s">
        <v>203</v>
      </c>
      <c r="C74" s="197" t="s">
        <v>204</v>
      </c>
      <c r="D74" s="162" t="s">
        <v>167</v>
      </c>
      <c r="E74" s="170">
        <v>8.8109999999999999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15</v>
      </c>
      <c r="M74" s="175">
        <f>G74*(1+L74/100)</f>
        <v>0</v>
      </c>
      <c r="N74" s="163">
        <v>0.22062000000000001</v>
      </c>
      <c r="O74" s="163">
        <f>ROUND(E74*N74,5)</f>
        <v>1.9438800000000001</v>
      </c>
      <c r="P74" s="163">
        <v>0</v>
      </c>
      <c r="Q74" s="163">
        <f>ROUND(E74*P74,5)</f>
        <v>0</v>
      </c>
      <c r="R74" s="163"/>
      <c r="S74" s="163"/>
      <c r="T74" s="164">
        <v>0.74</v>
      </c>
      <c r="U74" s="163">
        <f>ROUND(E74*T74,2)</f>
        <v>6.52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128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0"/>
      <c r="C75" s="198" t="s">
        <v>205</v>
      </c>
      <c r="D75" s="165"/>
      <c r="E75" s="171"/>
      <c r="F75" s="175"/>
      <c r="G75" s="175"/>
      <c r="H75" s="175"/>
      <c r="I75" s="175"/>
      <c r="J75" s="175"/>
      <c r="K75" s="175"/>
      <c r="L75" s="175"/>
      <c r="M75" s="175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130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0"/>
      <c r="C76" s="198" t="s">
        <v>206</v>
      </c>
      <c r="D76" s="165"/>
      <c r="E76" s="171">
        <v>15.471</v>
      </c>
      <c r="F76" s="175"/>
      <c r="G76" s="175"/>
      <c r="H76" s="175"/>
      <c r="I76" s="175"/>
      <c r="J76" s="175"/>
      <c r="K76" s="175"/>
      <c r="L76" s="175"/>
      <c r="M76" s="175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130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198" t="s">
        <v>207</v>
      </c>
      <c r="D77" s="165"/>
      <c r="E77" s="171"/>
      <c r="F77" s="175"/>
      <c r="G77" s="175"/>
      <c r="H77" s="175"/>
      <c r="I77" s="175"/>
      <c r="J77" s="175"/>
      <c r="K77" s="175"/>
      <c r="L77" s="175"/>
      <c r="M77" s="175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130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8" t="s">
        <v>208</v>
      </c>
      <c r="D78" s="165"/>
      <c r="E78" s="171">
        <v>-6.66</v>
      </c>
      <c r="F78" s="175"/>
      <c r="G78" s="175"/>
      <c r="H78" s="175"/>
      <c r="I78" s="175"/>
      <c r="J78" s="175"/>
      <c r="K78" s="175"/>
      <c r="L78" s="175"/>
      <c r="M78" s="175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130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54">
        <v>13</v>
      </c>
      <c r="B79" s="160" t="s">
        <v>209</v>
      </c>
      <c r="C79" s="197" t="s">
        <v>210</v>
      </c>
      <c r="D79" s="162" t="s">
        <v>211</v>
      </c>
      <c r="E79" s="170">
        <v>6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15</v>
      </c>
      <c r="M79" s="175">
        <f>G79*(1+L79/100)</f>
        <v>0</v>
      </c>
      <c r="N79" s="163">
        <v>9.8379999999999995E-2</v>
      </c>
      <c r="O79" s="163">
        <f>ROUND(E79*N79,5)</f>
        <v>0.59028000000000003</v>
      </c>
      <c r="P79" s="163">
        <v>0</v>
      </c>
      <c r="Q79" s="163">
        <f>ROUND(E79*P79,5)</f>
        <v>0</v>
      </c>
      <c r="R79" s="163"/>
      <c r="S79" s="163"/>
      <c r="T79" s="164">
        <v>0.38482</v>
      </c>
      <c r="U79" s="163">
        <f>ROUND(E79*T79,2)</f>
        <v>2.31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162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8" t="s">
        <v>212</v>
      </c>
      <c r="D80" s="165"/>
      <c r="E80" s="171">
        <v>2</v>
      </c>
      <c r="F80" s="175"/>
      <c r="G80" s="175"/>
      <c r="H80" s="175"/>
      <c r="I80" s="175"/>
      <c r="J80" s="175"/>
      <c r="K80" s="175"/>
      <c r="L80" s="175"/>
      <c r="M80" s="175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130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0"/>
      <c r="C81" s="198" t="s">
        <v>213</v>
      </c>
      <c r="D81" s="165"/>
      <c r="E81" s="171">
        <v>2</v>
      </c>
      <c r="F81" s="175"/>
      <c r="G81" s="175"/>
      <c r="H81" s="175"/>
      <c r="I81" s="175"/>
      <c r="J81" s="175"/>
      <c r="K81" s="175"/>
      <c r="L81" s="175"/>
      <c r="M81" s="175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130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0"/>
      <c r="C82" s="198" t="s">
        <v>214</v>
      </c>
      <c r="D82" s="165"/>
      <c r="E82" s="171">
        <v>2</v>
      </c>
      <c r="F82" s="175"/>
      <c r="G82" s="175"/>
      <c r="H82" s="175"/>
      <c r="I82" s="175"/>
      <c r="J82" s="175"/>
      <c r="K82" s="175"/>
      <c r="L82" s="175"/>
      <c r="M82" s="175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130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>
        <v>14</v>
      </c>
      <c r="B83" s="160" t="s">
        <v>215</v>
      </c>
      <c r="C83" s="197" t="s">
        <v>216</v>
      </c>
      <c r="D83" s="162" t="s">
        <v>171</v>
      </c>
      <c r="E83" s="170">
        <v>0.70874999999999999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15</v>
      </c>
      <c r="M83" s="175">
        <f>G83*(1+L83/100)</f>
        <v>0</v>
      </c>
      <c r="N83" s="163">
        <v>1.6357999999999999</v>
      </c>
      <c r="O83" s="163">
        <f>ROUND(E83*N83,5)</f>
        <v>1.15937</v>
      </c>
      <c r="P83" s="163">
        <v>0</v>
      </c>
      <c r="Q83" s="163">
        <f>ROUND(E83*P83,5)</f>
        <v>0</v>
      </c>
      <c r="R83" s="163"/>
      <c r="S83" s="163"/>
      <c r="T83" s="164">
        <v>4.5084999999999997</v>
      </c>
      <c r="U83" s="163">
        <f>ROUND(E83*T83,2)</f>
        <v>3.2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128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0"/>
      <c r="C84" s="198" t="s">
        <v>217</v>
      </c>
      <c r="D84" s="165"/>
      <c r="E84" s="171">
        <v>0.70874999999999999</v>
      </c>
      <c r="F84" s="175"/>
      <c r="G84" s="175"/>
      <c r="H84" s="175"/>
      <c r="I84" s="175"/>
      <c r="J84" s="175"/>
      <c r="K84" s="175"/>
      <c r="L84" s="175"/>
      <c r="M84" s="175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130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x14ac:dyDescent="0.2">
      <c r="A85" s="155" t="s">
        <v>125</v>
      </c>
      <c r="B85" s="161" t="s">
        <v>62</v>
      </c>
      <c r="C85" s="199" t="s">
        <v>63</v>
      </c>
      <c r="D85" s="166"/>
      <c r="E85" s="172"/>
      <c r="F85" s="176"/>
      <c r="G85" s="176">
        <f>SUMIF(AE86:AE96,"&lt;&gt;NOR",G86:G96)</f>
        <v>0</v>
      </c>
      <c r="H85" s="176"/>
      <c r="I85" s="176">
        <f>SUM(I86:I96)</f>
        <v>0</v>
      </c>
      <c r="J85" s="176"/>
      <c r="K85" s="176">
        <f>SUM(K86:K96)</f>
        <v>0</v>
      </c>
      <c r="L85" s="176"/>
      <c r="M85" s="176">
        <f>SUM(M86:M96)</f>
        <v>0</v>
      </c>
      <c r="N85" s="167"/>
      <c r="O85" s="167">
        <f>SUM(O86:O96)</f>
        <v>15.251189999999999</v>
      </c>
      <c r="P85" s="167"/>
      <c r="Q85" s="167">
        <f>SUM(Q86:Q96)</f>
        <v>0</v>
      </c>
      <c r="R85" s="167"/>
      <c r="S85" s="167"/>
      <c r="T85" s="168"/>
      <c r="U85" s="167">
        <f>SUM(U86:U96)</f>
        <v>20.45</v>
      </c>
      <c r="AE85" t="s">
        <v>126</v>
      </c>
    </row>
    <row r="86" spans="1:60" outlineLevel="1" x14ac:dyDescent="0.2">
      <c r="A86" s="154">
        <v>15</v>
      </c>
      <c r="B86" s="160" t="s">
        <v>218</v>
      </c>
      <c r="C86" s="197" t="s">
        <v>219</v>
      </c>
      <c r="D86" s="162" t="s">
        <v>167</v>
      </c>
      <c r="E86" s="170">
        <v>3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15</v>
      </c>
      <c r="M86" s="175">
        <f>G86*(1+L86/100)</f>
        <v>0</v>
      </c>
      <c r="N86" s="163">
        <v>0</v>
      </c>
      <c r="O86" s="163">
        <f>ROUND(E86*N86,5)</f>
        <v>0</v>
      </c>
      <c r="P86" s="163">
        <v>0</v>
      </c>
      <c r="Q86" s="163">
        <f>ROUND(E86*P86,5)</f>
        <v>0</v>
      </c>
      <c r="R86" s="163"/>
      <c r="S86" s="163"/>
      <c r="T86" s="164">
        <v>0.115</v>
      </c>
      <c r="U86" s="163">
        <f>ROUND(E86*T86,2)</f>
        <v>0.35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128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198" t="s">
        <v>168</v>
      </c>
      <c r="D87" s="165"/>
      <c r="E87" s="171">
        <v>3</v>
      </c>
      <c r="F87" s="175"/>
      <c r="G87" s="175"/>
      <c r="H87" s="175"/>
      <c r="I87" s="175"/>
      <c r="J87" s="175"/>
      <c r="K87" s="175"/>
      <c r="L87" s="175"/>
      <c r="M87" s="175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130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54">
        <v>16</v>
      </c>
      <c r="B88" s="160" t="s">
        <v>220</v>
      </c>
      <c r="C88" s="197" t="s">
        <v>221</v>
      </c>
      <c r="D88" s="162" t="s">
        <v>167</v>
      </c>
      <c r="E88" s="170">
        <v>3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15</v>
      </c>
      <c r="M88" s="175">
        <f>G88*(1+L88/100)</f>
        <v>0</v>
      </c>
      <c r="N88" s="163">
        <v>7.3899999999999993E-2</v>
      </c>
      <c r="O88" s="163">
        <f>ROUND(E88*N88,5)</f>
        <v>0.22170000000000001</v>
      </c>
      <c r="P88" s="163">
        <v>0</v>
      </c>
      <c r="Q88" s="163">
        <f>ROUND(E88*P88,5)</f>
        <v>0</v>
      </c>
      <c r="R88" s="163"/>
      <c r="S88" s="163"/>
      <c r="T88" s="164">
        <v>0.47799999999999998</v>
      </c>
      <c r="U88" s="163">
        <f>ROUND(E88*T88,2)</f>
        <v>1.43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8" t="s">
        <v>168</v>
      </c>
      <c r="D89" s="165"/>
      <c r="E89" s="171">
        <v>3</v>
      </c>
      <c r="F89" s="175"/>
      <c r="G89" s="175"/>
      <c r="H89" s="175"/>
      <c r="I89" s="175"/>
      <c r="J89" s="175"/>
      <c r="K89" s="175"/>
      <c r="L89" s="175"/>
      <c r="M89" s="175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130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54">
        <v>17</v>
      </c>
      <c r="B90" s="160" t="s">
        <v>222</v>
      </c>
      <c r="C90" s="197" t="s">
        <v>223</v>
      </c>
      <c r="D90" s="162" t="s">
        <v>161</v>
      </c>
      <c r="E90" s="170">
        <v>39.700000000000003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15</v>
      </c>
      <c r="M90" s="175">
        <f>G90*(1+L90/100)</f>
        <v>0</v>
      </c>
      <c r="N90" s="163">
        <v>0.19189000000000001</v>
      </c>
      <c r="O90" s="163">
        <f>ROUND(E90*N90,5)</f>
        <v>7.6180300000000001</v>
      </c>
      <c r="P90" s="163">
        <v>0</v>
      </c>
      <c r="Q90" s="163">
        <f>ROUND(E90*P90,5)</f>
        <v>0</v>
      </c>
      <c r="R90" s="163"/>
      <c r="S90" s="163"/>
      <c r="T90" s="164">
        <v>0.16200000000000001</v>
      </c>
      <c r="U90" s="163">
        <f>ROUND(E90*T90,2)</f>
        <v>6.43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128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198" t="s">
        <v>224</v>
      </c>
      <c r="D91" s="165"/>
      <c r="E91" s="171">
        <v>39.700000000000003</v>
      </c>
      <c r="F91" s="175"/>
      <c r="G91" s="175"/>
      <c r="H91" s="175"/>
      <c r="I91" s="175"/>
      <c r="J91" s="175"/>
      <c r="K91" s="175"/>
      <c r="L91" s="175"/>
      <c r="M91" s="175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130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18</v>
      </c>
      <c r="B92" s="160" t="s">
        <v>225</v>
      </c>
      <c r="C92" s="197" t="s">
        <v>226</v>
      </c>
      <c r="D92" s="162" t="s">
        <v>167</v>
      </c>
      <c r="E92" s="170">
        <v>15.8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15</v>
      </c>
      <c r="M92" s="175">
        <f>G92*(1+L92/100)</f>
        <v>0</v>
      </c>
      <c r="N92" s="163">
        <v>0.28799999999999998</v>
      </c>
      <c r="O92" s="163">
        <f>ROUND(E92*N92,5)</f>
        <v>4.5503999999999998</v>
      </c>
      <c r="P92" s="163">
        <v>0</v>
      </c>
      <c r="Q92" s="163">
        <f>ROUND(E92*P92,5)</f>
        <v>0</v>
      </c>
      <c r="R92" s="163"/>
      <c r="S92" s="163"/>
      <c r="T92" s="164">
        <v>2.3E-2</v>
      </c>
      <c r="U92" s="163">
        <f>ROUND(E92*T92,2)</f>
        <v>0.36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128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0"/>
      <c r="C93" s="198" t="s">
        <v>227</v>
      </c>
      <c r="D93" s="165"/>
      <c r="E93" s="171">
        <v>15.8</v>
      </c>
      <c r="F93" s="175"/>
      <c r="G93" s="175"/>
      <c r="H93" s="175"/>
      <c r="I93" s="175"/>
      <c r="J93" s="175"/>
      <c r="K93" s="175"/>
      <c r="L93" s="175"/>
      <c r="M93" s="175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130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>
        <v>19</v>
      </c>
      <c r="B94" s="160" t="s">
        <v>228</v>
      </c>
      <c r="C94" s="197" t="s">
        <v>229</v>
      </c>
      <c r="D94" s="162" t="s">
        <v>167</v>
      </c>
      <c r="E94" s="170">
        <v>15.8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15</v>
      </c>
      <c r="M94" s="175">
        <f>G94*(1+L94/100)</f>
        <v>0</v>
      </c>
      <c r="N94" s="163">
        <v>0.18107999999999999</v>
      </c>
      <c r="O94" s="163">
        <f>ROUND(E94*N94,5)</f>
        <v>2.8610600000000002</v>
      </c>
      <c r="P94" s="163">
        <v>0</v>
      </c>
      <c r="Q94" s="163">
        <f>ROUND(E94*P94,5)</f>
        <v>0</v>
      </c>
      <c r="R94" s="163"/>
      <c r="S94" s="163"/>
      <c r="T94" s="164">
        <v>0.375</v>
      </c>
      <c r="U94" s="163">
        <f>ROUND(E94*T94,2)</f>
        <v>5.93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128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198" t="s">
        <v>227</v>
      </c>
      <c r="D95" s="165"/>
      <c r="E95" s="171">
        <v>15.8</v>
      </c>
      <c r="F95" s="175"/>
      <c r="G95" s="175"/>
      <c r="H95" s="175"/>
      <c r="I95" s="175"/>
      <c r="J95" s="175"/>
      <c r="K95" s="175"/>
      <c r="L95" s="175"/>
      <c r="M95" s="175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130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20</v>
      </c>
      <c r="B96" s="160" t="s">
        <v>230</v>
      </c>
      <c r="C96" s="197" t="s">
        <v>231</v>
      </c>
      <c r="D96" s="162" t="s">
        <v>232</v>
      </c>
      <c r="E96" s="170">
        <v>15.25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15</v>
      </c>
      <c r="M96" s="175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0.39</v>
      </c>
      <c r="U96" s="163">
        <f>ROUND(E96*T96,2)</f>
        <v>5.95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128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x14ac:dyDescent="0.2">
      <c r="A97" s="155" t="s">
        <v>125</v>
      </c>
      <c r="B97" s="161" t="s">
        <v>64</v>
      </c>
      <c r="C97" s="199" t="s">
        <v>65</v>
      </c>
      <c r="D97" s="166"/>
      <c r="E97" s="172"/>
      <c r="F97" s="176"/>
      <c r="G97" s="176">
        <f>SUMIF(AE98:AE139,"&lt;&gt;NOR",G98:G139)</f>
        <v>0</v>
      </c>
      <c r="H97" s="176"/>
      <c r="I97" s="176">
        <f>SUM(I98:I139)</f>
        <v>0</v>
      </c>
      <c r="J97" s="176"/>
      <c r="K97" s="176">
        <f>SUM(K98:K139)</f>
        <v>0</v>
      </c>
      <c r="L97" s="176"/>
      <c r="M97" s="176">
        <f>SUM(M98:M139)</f>
        <v>0</v>
      </c>
      <c r="N97" s="167"/>
      <c r="O97" s="167">
        <f>SUM(O98:O139)</f>
        <v>10.57344</v>
      </c>
      <c r="P97" s="167"/>
      <c r="Q97" s="167">
        <f>SUM(Q98:Q139)</f>
        <v>0</v>
      </c>
      <c r="R97" s="167"/>
      <c r="S97" s="167"/>
      <c r="T97" s="168"/>
      <c r="U97" s="167">
        <f>SUM(U98:U139)</f>
        <v>452.23999999999995</v>
      </c>
      <c r="AE97" t="s">
        <v>126</v>
      </c>
    </row>
    <row r="98" spans="1:60" outlineLevel="1" x14ac:dyDescent="0.2">
      <c r="A98" s="154">
        <v>21</v>
      </c>
      <c r="B98" s="160" t="s">
        <v>233</v>
      </c>
      <c r="C98" s="197" t="s">
        <v>234</v>
      </c>
      <c r="D98" s="162" t="s">
        <v>167</v>
      </c>
      <c r="E98" s="170">
        <v>116.401</v>
      </c>
      <c r="F98" s="174"/>
      <c r="G98" s="175">
        <f>ROUND(E98*F98,2)</f>
        <v>0</v>
      </c>
      <c r="H98" s="174"/>
      <c r="I98" s="175">
        <f>ROUND(E98*H98,2)</f>
        <v>0</v>
      </c>
      <c r="J98" s="174"/>
      <c r="K98" s="175">
        <f>ROUND(E98*J98,2)</f>
        <v>0</v>
      </c>
      <c r="L98" s="175">
        <v>15</v>
      </c>
      <c r="M98" s="175">
        <f>G98*(1+L98/100)</f>
        <v>0</v>
      </c>
      <c r="N98" s="163">
        <v>0</v>
      </c>
      <c r="O98" s="163">
        <f>ROUND(E98*N98,5)</f>
        <v>0</v>
      </c>
      <c r="P98" s="163">
        <v>0</v>
      </c>
      <c r="Q98" s="163">
        <f>ROUND(E98*P98,5)</f>
        <v>0</v>
      </c>
      <c r="R98" s="163"/>
      <c r="S98" s="163"/>
      <c r="T98" s="164">
        <v>0.34899999999999998</v>
      </c>
      <c r="U98" s="163">
        <f>ROUND(E98*T98,2)</f>
        <v>40.619999999999997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128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0"/>
      <c r="C99" s="198" t="s">
        <v>235</v>
      </c>
      <c r="D99" s="165"/>
      <c r="E99" s="171"/>
      <c r="F99" s="175"/>
      <c r="G99" s="175"/>
      <c r="H99" s="175"/>
      <c r="I99" s="175"/>
      <c r="J99" s="175"/>
      <c r="K99" s="175"/>
      <c r="L99" s="175"/>
      <c r="M99" s="175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130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198" t="s">
        <v>236</v>
      </c>
      <c r="D100" s="165"/>
      <c r="E100" s="171">
        <v>50.83</v>
      </c>
      <c r="F100" s="175"/>
      <c r="G100" s="175"/>
      <c r="H100" s="175"/>
      <c r="I100" s="175"/>
      <c r="J100" s="175"/>
      <c r="K100" s="175"/>
      <c r="L100" s="175"/>
      <c r="M100" s="175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130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8" t="s">
        <v>237</v>
      </c>
      <c r="D101" s="165"/>
      <c r="E101" s="171">
        <v>0.99</v>
      </c>
      <c r="F101" s="175"/>
      <c r="G101" s="175"/>
      <c r="H101" s="175"/>
      <c r="I101" s="175"/>
      <c r="J101" s="175"/>
      <c r="K101" s="175"/>
      <c r="L101" s="175"/>
      <c r="M101" s="175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130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8" t="s">
        <v>238</v>
      </c>
      <c r="D102" s="165"/>
      <c r="E102" s="171">
        <v>-4.7679999999999998</v>
      </c>
      <c r="F102" s="175"/>
      <c r="G102" s="175"/>
      <c r="H102" s="175"/>
      <c r="I102" s="175"/>
      <c r="J102" s="175"/>
      <c r="K102" s="175"/>
      <c r="L102" s="175"/>
      <c r="M102" s="175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130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200" t="s">
        <v>239</v>
      </c>
      <c r="D103" s="169"/>
      <c r="E103" s="173">
        <v>47.052</v>
      </c>
      <c r="F103" s="175"/>
      <c r="G103" s="175"/>
      <c r="H103" s="175"/>
      <c r="I103" s="175"/>
      <c r="J103" s="175"/>
      <c r="K103" s="175"/>
      <c r="L103" s="175"/>
      <c r="M103" s="175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130</v>
      </c>
      <c r="AF103" s="153">
        <v>1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0"/>
      <c r="C104" s="198" t="s">
        <v>240</v>
      </c>
      <c r="D104" s="165"/>
      <c r="E104" s="171">
        <v>48.36</v>
      </c>
      <c r="F104" s="175"/>
      <c r="G104" s="175"/>
      <c r="H104" s="175"/>
      <c r="I104" s="175"/>
      <c r="J104" s="175"/>
      <c r="K104" s="175"/>
      <c r="L104" s="175"/>
      <c r="M104" s="175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130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0"/>
      <c r="C105" s="198" t="s">
        <v>241</v>
      </c>
      <c r="D105" s="165"/>
      <c r="E105" s="171">
        <v>18.07</v>
      </c>
      <c r="F105" s="175"/>
      <c r="G105" s="175"/>
      <c r="H105" s="175"/>
      <c r="I105" s="175"/>
      <c r="J105" s="175"/>
      <c r="K105" s="175"/>
      <c r="L105" s="175"/>
      <c r="M105" s="175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130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0"/>
      <c r="C106" s="198" t="s">
        <v>242</v>
      </c>
      <c r="D106" s="165"/>
      <c r="E106" s="171">
        <v>2.82</v>
      </c>
      <c r="F106" s="175"/>
      <c r="G106" s="175"/>
      <c r="H106" s="175"/>
      <c r="I106" s="175"/>
      <c r="J106" s="175"/>
      <c r="K106" s="175"/>
      <c r="L106" s="175"/>
      <c r="M106" s="175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130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8" t="s">
        <v>243</v>
      </c>
      <c r="D107" s="165"/>
      <c r="E107" s="171">
        <v>4.4550000000000001</v>
      </c>
      <c r="F107" s="175"/>
      <c r="G107" s="175"/>
      <c r="H107" s="175"/>
      <c r="I107" s="175"/>
      <c r="J107" s="175"/>
      <c r="K107" s="175"/>
      <c r="L107" s="175"/>
      <c r="M107" s="175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130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198" t="s">
        <v>244</v>
      </c>
      <c r="D108" s="165"/>
      <c r="E108" s="171">
        <v>-4.3559999999999999</v>
      </c>
      <c r="F108" s="175"/>
      <c r="G108" s="175"/>
      <c r="H108" s="175"/>
      <c r="I108" s="175"/>
      <c r="J108" s="175"/>
      <c r="K108" s="175"/>
      <c r="L108" s="175"/>
      <c r="M108" s="175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130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200" t="s">
        <v>239</v>
      </c>
      <c r="D109" s="169"/>
      <c r="E109" s="173">
        <v>69.349000000000004</v>
      </c>
      <c r="F109" s="175"/>
      <c r="G109" s="175"/>
      <c r="H109" s="175"/>
      <c r="I109" s="175"/>
      <c r="J109" s="175"/>
      <c r="K109" s="175"/>
      <c r="L109" s="175"/>
      <c r="M109" s="175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130</v>
      </c>
      <c r="AF109" s="153">
        <v>1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22</v>
      </c>
      <c r="B110" s="160" t="s">
        <v>245</v>
      </c>
      <c r="C110" s="197" t="s">
        <v>246</v>
      </c>
      <c r="D110" s="162" t="s">
        <v>167</v>
      </c>
      <c r="E110" s="170">
        <v>116.401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15</v>
      </c>
      <c r="M110" s="175">
        <f>G110*(1+L110/100)</f>
        <v>0</v>
      </c>
      <c r="N110" s="163">
        <v>0</v>
      </c>
      <c r="O110" s="163">
        <f>ROUND(E110*N110,5)</f>
        <v>0</v>
      </c>
      <c r="P110" s="163">
        <v>0</v>
      </c>
      <c r="Q110" s="163">
        <f>ROUND(E110*P110,5)</f>
        <v>0</v>
      </c>
      <c r="R110" s="163"/>
      <c r="S110" s="163"/>
      <c r="T110" s="164">
        <v>0.43</v>
      </c>
      <c r="U110" s="163">
        <f>ROUND(E110*T110,2)</f>
        <v>50.05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128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23</v>
      </c>
      <c r="B111" s="160" t="s">
        <v>247</v>
      </c>
      <c r="C111" s="197" t="s">
        <v>248</v>
      </c>
      <c r="D111" s="162" t="s">
        <v>167</v>
      </c>
      <c r="E111" s="170">
        <v>11.173999999999999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15</v>
      </c>
      <c r="M111" s="175">
        <f>G111*(1+L111/100)</f>
        <v>0</v>
      </c>
      <c r="N111" s="163">
        <v>4.0000000000000003E-5</v>
      </c>
      <c r="O111" s="163">
        <f>ROUND(E111*N111,5)</f>
        <v>4.4999999999999999E-4</v>
      </c>
      <c r="P111" s="163">
        <v>0</v>
      </c>
      <c r="Q111" s="163">
        <f>ROUND(E111*P111,5)</f>
        <v>0</v>
      </c>
      <c r="R111" s="163"/>
      <c r="S111" s="163"/>
      <c r="T111" s="164">
        <v>7.8E-2</v>
      </c>
      <c r="U111" s="163">
        <f>ROUND(E111*T111,2)</f>
        <v>0.87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128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198" t="s">
        <v>249</v>
      </c>
      <c r="D112" s="165"/>
      <c r="E112" s="171"/>
      <c r="F112" s="175"/>
      <c r="G112" s="175"/>
      <c r="H112" s="175"/>
      <c r="I112" s="175"/>
      <c r="J112" s="175"/>
      <c r="K112" s="175"/>
      <c r="L112" s="175"/>
      <c r="M112" s="175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130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0"/>
      <c r="C113" s="198" t="s">
        <v>250</v>
      </c>
      <c r="D113" s="165"/>
      <c r="E113" s="171">
        <v>5.3239999999999998</v>
      </c>
      <c r="F113" s="175"/>
      <c r="G113" s="175"/>
      <c r="H113" s="175"/>
      <c r="I113" s="175"/>
      <c r="J113" s="175"/>
      <c r="K113" s="175"/>
      <c r="L113" s="175"/>
      <c r="M113" s="175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130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198" t="s">
        <v>251</v>
      </c>
      <c r="D114" s="165"/>
      <c r="E114" s="171"/>
      <c r="F114" s="175"/>
      <c r="G114" s="175"/>
      <c r="H114" s="175"/>
      <c r="I114" s="175"/>
      <c r="J114" s="175"/>
      <c r="K114" s="175"/>
      <c r="L114" s="175"/>
      <c r="M114" s="175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130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0"/>
      <c r="C115" s="198" t="s">
        <v>252</v>
      </c>
      <c r="D115" s="165"/>
      <c r="E115" s="171">
        <v>5.85</v>
      </c>
      <c r="F115" s="175"/>
      <c r="G115" s="175"/>
      <c r="H115" s="175"/>
      <c r="I115" s="175"/>
      <c r="J115" s="175"/>
      <c r="K115" s="175"/>
      <c r="L115" s="175"/>
      <c r="M115" s="175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130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24</v>
      </c>
      <c r="B116" s="160" t="s">
        <v>253</v>
      </c>
      <c r="C116" s="197" t="s">
        <v>254</v>
      </c>
      <c r="D116" s="162" t="s">
        <v>167</v>
      </c>
      <c r="E116" s="170">
        <v>116.401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15</v>
      </c>
      <c r="M116" s="175">
        <f>G116*(1+L116/100)</f>
        <v>0</v>
      </c>
      <c r="N116" s="163">
        <v>6.3E-3</v>
      </c>
      <c r="O116" s="163">
        <f>ROUND(E116*N116,5)</f>
        <v>0.73333000000000004</v>
      </c>
      <c r="P116" s="163">
        <v>0</v>
      </c>
      <c r="Q116" s="163">
        <f>ROUND(E116*P116,5)</f>
        <v>0</v>
      </c>
      <c r="R116" s="163"/>
      <c r="S116" s="163"/>
      <c r="T116" s="164">
        <v>9.0999999999999998E-2</v>
      </c>
      <c r="U116" s="163">
        <f>ROUND(E116*T116,2)</f>
        <v>10.59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128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0"/>
      <c r="C117" s="198" t="s">
        <v>255</v>
      </c>
      <c r="D117" s="165"/>
      <c r="E117" s="171"/>
      <c r="F117" s="175"/>
      <c r="G117" s="175"/>
      <c r="H117" s="175"/>
      <c r="I117" s="175"/>
      <c r="J117" s="175"/>
      <c r="K117" s="175"/>
      <c r="L117" s="175"/>
      <c r="M117" s="175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130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198" t="s">
        <v>236</v>
      </c>
      <c r="D118" s="165"/>
      <c r="E118" s="171">
        <v>50.83</v>
      </c>
      <c r="F118" s="175"/>
      <c r="G118" s="175"/>
      <c r="H118" s="175"/>
      <c r="I118" s="175"/>
      <c r="J118" s="175"/>
      <c r="K118" s="175"/>
      <c r="L118" s="175"/>
      <c r="M118" s="175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130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198" t="s">
        <v>237</v>
      </c>
      <c r="D119" s="165"/>
      <c r="E119" s="171">
        <v>0.99</v>
      </c>
      <c r="F119" s="175"/>
      <c r="G119" s="175"/>
      <c r="H119" s="175"/>
      <c r="I119" s="175"/>
      <c r="J119" s="175"/>
      <c r="K119" s="175"/>
      <c r="L119" s="175"/>
      <c r="M119" s="175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130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/>
      <c r="B120" s="160"/>
      <c r="C120" s="198" t="s">
        <v>238</v>
      </c>
      <c r="D120" s="165"/>
      <c r="E120" s="171">
        <v>-4.7679999999999998</v>
      </c>
      <c r="F120" s="175"/>
      <c r="G120" s="175"/>
      <c r="H120" s="175"/>
      <c r="I120" s="175"/>
      <c r="J120" s="175"/>
      <c r="K120" s="175"/>
      <c r="L120" s="175"/>
      <c r="M120" s="175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130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0"/>
      <c r="C121" s="200" t="s">
        <v>239</v>
      </c>
      <c r="D121" s="169"/>
      <c r="E121" s="173">
        <v>47.052</v>
      </c>
      <c r="F121" s="175"/>
      <c r="G121" s="175"/>
      <c r="H121" s="175"/>
      <c r="I121" s="175"/>
      <c r="J121" s="175"/>
      <c r="K121" s="175"/>
      <c r="L121" s="175"/>
      <c r="M121" s="175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130</v>
      </c>
      <c r="AF121" s="153">
        <v>1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8" t="s">
        <v>240</v>
      </c>
      <c r="D122" s="165"/>
      <c r="E122" s="171">
        <v>48.36</v>
      </c>
      <c r="F122" s="175"/>
      <c r="G122" s="175"/>
      <c r="H122" s="175"/>
      <c r="I122" s="175"/>
      <c r="J122" s="175"/>
      <c r="K122" s="175"/>
      <c r="L122" s="175"/>
      <c r="M122" s="175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130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0"/>
      <c r="C123" s="198" t="s">
        <v>241</v>
      </c>
      <c r="D123" s="165"/>
      <c r="E123" s="171">
        <v>18.07</v>
      </c>
      <c r="F123" s="175"/>
      <c r="G123" s="175"/>
      <c r="H123" s="175"/>
      <c r="I123" s="175"/>
      <c r="J123" s="175"/>
      <c r="K123" s="175"/>
      <c r="L123" s="175"/>
      <c r="M123" s="175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130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8" t="s">
        <v>242</v>
      </c>
      <c r="D124" s="165"/>
      <c r="E124" s="171">
        <v>2.82</v>
      </c>
      <c r="F124" s="175"/>
      <c r="G124" s="175"/>
      <c r="H124" s="175"/>
      <c r="I124" s="175"/>
      <c r="J124" s="175"/>
      <c r="K124" s="175"/>
      <c r="L124" s="175"/>
      <c r="M124" s="175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130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198" t="s">
        <v>243</v>
      </c>
      <c r="D125" s="165"/>
      <c r="E125" s="171">
        <v>4.4550000000000001</v>
      </c>
      <c r="F125" s="175"/>
      <c r="G125" s="175"/>
      <c r="H125" s="175"/>
      <c r="I125" s="175"/>
      <c r="J125" s="175"/>
      <c r="K125" s="175"/>
      <c r="L125" s="175"/>
      <c r="M125" s="175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130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8" t="s">
        <v>244</v>
      </c>
      <c r="D126" s="165"/>
      <c r="E126" s="171">
        <v>-4.3559999999999999</v>
      </c>
      <c r="F126" s="175"/>
      <c r="G126" s="175"/>
      <c r="H126" s="175"/>
      <c r="I126" s="175"/>
      <c r="J126" s="175"/>
      <c r="K126" s="175"/>
      <c r="L126" s="175"/>
      <c r="M126" s="175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130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0"/>
      <c r="C127" s="200" t="s">
        <v>239</v>
      </c>
      <c r="D127" s="169"/>
      <c r="E127" s="173">
        <v>69.349000000000004</v>
      </c>
      <c r="F127" s="175"/>
      <c r="G127" s="175"/>
      <c r="H127" s="175"/>
      <c r="I127" s="175"/>
      <c r="J127" s="175"/>
      <c r="K127" s="175"/>
      <c r="L127" s="175"/>
      <c r="M127" s="175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130</v>
      </c>
      <c r="AF127" s="153">
        <v>1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>
        <v>25</v>
      </c>
      <c r="B128" s="160" t="s">
        <v>256</v>
      </c>
      <c r="C128" s="197" t="s">
        <v>257</v>
      </c>
      <c r="D128" s="162" t="s">
        <v>167</v>
      </c>
      <c r="E128" s="170">
        <v>116.401</v>
      </c>
      <c r="F128" s="174"/>
      <c r="G128" s="175">
        <f>ROUND(E128*F128,2)</f>
        <v>0</v>
      </c>
      <c r="H128" s="174"/>
      <c r="I128" s="175">
        <f>ROUND(E128*H128,2)</f>
        <v>0</v>
      </c>
      <c r="J128" s="174"/>
      <c r="K128" s="175">
        <f>ROUND(E128*J128,2)</f>
        <v>0</v>
      </c>
      <c r="L128" s="175">
        <v>15</v>
      </c>
      <c r="M128" s="175">
        <f>G128*(1+L128/100)</f>
        <v>0</v>
      </c>
      <c r="N128" s="163">
        <v>1.7330000000000002E-2</v>
      </c>
      <c r="O128" s="163">
        <f>ROUND(E128*N128,5)</f>
        <v>2.0172300000000001</v>
      </c>
      <c r="P128" s="163">
        <v>0</v>
      </c>
      <c r="Q128" s="163">
        <f>ROUND(E128*P128,5)</f>
        <v>0</v>
      </c>
      <c r="R128" s="163"/>
      <c r="S128" s="163"/>
      <c r="T128" s="164">
        <v>0.39</v>
      </c>
      <c r="U128" s="163">
        <f>ROUND(E128*T128,2)</f>
        <v>45.4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128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>
        <v>26</v>
      </c>
      <c r="B129" s="160" t="s">
        <v>258</v>
      </c>
      <c r="C129" s="197" t="s">
        <v>259</v>
      </c>
      <c r="D129" s="162" t="s">
        <v>167</v>
      </c>
      <c r="E129" s="170">
        <v>116.401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15</v>
      </c>
      <c r="M129" s="175">
        <f>G129*(1+L129/100)</f>
        <v>0</v>
      </c>
      <c r="N129" s="163">
        <v>1.9949999999999999E-2</v>
      </c>
      <c r="O129" s="163">
        <f>ROUND(E129*N129,5)</f>
        <v>2.3222</v>
      </c>
      <c r="P129" s="163">
        <v>0</v>
      </c>
      <c r="Q129" s="163">
        <f>ROUND(E129*P129,5)</f>
        <v>0</v>
      </c>
      <c r="R129" s="163"/>
      <c r="S129" s="163"/>
      <c r="T129" s="164">
        <v>0.74</v>
      </c>
      <c r="U129" s="163">
        <f>ROUND(E129*T129,2)</f>
        <v>86.14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128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>
        <v>27</v>
      </c>
      <c r="B130" s="160" t="s">
        <v>260</v>
      </c>
      <c r="C130" s="197" t="s">
        <v>261</v>
      </c>
      <c r="D130" s="162" t="s">
        <v>167</v>
      </c>
      <c r="E130" s="170">
        <v>116.401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15</v>
      </c>
      <c r="M130" s="175">
        <f>G130*(1+L130/100)</f>
        <v>0</v>
      </c>
      <c r="N130" s="163">
        <v>4.5599999999999998E-3</v>
      </c>
      <c r="O130" s="163">
        <f>ROUND(E130*N130,5)</f>
        <v>0.53078999999999998</v>
      </c>
      <c r="P130" s="163">
        <v>0</v>
      </c>
      <c r="Q130" s="163">
        <f>ROUND(E130*P130,5)</f>
        <v>0</v>
      </c>
      <c r="R130" s="163"/>
      <c r="S130" s="163"/>
      <c r="T130" s="164">
        <v>0.245</v>
      </c>
      <c r="U130" s="163">
        <f>ROUND(E130*T130,2)</f>
        <v>28.52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128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>
        <v>28</v>
      </c>
      <c r="B131" s="160" t="s">
        <v>262</v>
      </c>
      <c r="C131" s="197" t="s">
        <v>263</v>
      </c>
      <c r="D131" s="162" t="s">
        <v>167</v>
      </c>
      <c r="E131" s="170">
        <v>116.401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15</v>
      </c>
      <c r="M131" s="175">
        <f>G131*(1+L131/100)</f>
        <v>0</v>
      </c>
      <c r="N131" s="163">
        <v>4.6000000000000001E-4</v>
      </c>
      <c r="O131" s="163">
        <f>ROUND(E131*N131,5)</f>
        <v>5.3539999999999997E-2</v>
      </c>
      <c r="P131" s="163">
        <v>0</v>
      </c>
      <c r="Q131" s="163">
        <f>ROUND(E131*P131,5)</f>
        <v>0</v>
      </c>
      <c r="R131" s="163"/>
      <c r="S131" s="163"/>
      <c r="T131" s="164">
        <v>0</v>
      </c>
      <c r="U131" s="163">
        <f>ROUND(E131*T131,2)</f>
        <v>0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128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ht="22.5" outlineLevel="1" x14ac:dyDescent="0.2">
      <c r="A132" s="154">
        <v>29</v>
      </c>
      <c r="B132" s="160" t="s">
        <v>264</v>
      </c>
      <c r="C132" s="197" t="s">
        <v>265</v>
      </c>
      <c r="D132" s="162" t="s">
        <v>167</v>
      </c>
      <c r="E132" s="170">
        <v>97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15</v>
      </c>
      <c r="M132" s="175">
        <f>G132*(1+L132/100)</f>
        <v>0</v>
      </c>
      <c r="N132" s="163">
        <v>4.5359999999999998E-2</v>
      </c>
      <c r="O132" s="163">
        <f>ROUND(E132*N132,5)</f>
        <v>4.3999199999999998</v>
      </c>
      <c r="P132" s="163">
        <v>0</v>
      </c>
      <c r="Q132" s="163">
        <f>ROUND(E132*P132,5)</f>
        <v>0</v>
      </c>
      <c r="R132" s="163"/>
      <c r="S132" s="163"/>
      <c r="T132" s="164">
        <v>1.85286</v>
      </c>
      <c r="U132" s="163">
        <f>ROUND(E132*T132,2)</f>
        <v>179.73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128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198" t="s">
        <v>266</v>
      </c>
      <c r="D133" s="165"/>
      <c r="E133" s="171"/>
      <c r="F133" s="175"/>
      <c r="G133" s="175"/>
      <c r="H133" s="175"/>
      <c r="I133" s="175"/>
      <c r="J133" s="175"/>
      <c r="K133" s="175"/>
      <c r="L133" s="175"/>
      <c r="M133" s="175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130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198" t="s">
        <v>267</v>
      </c>
      <c r="D134" s="165"/>
      <c r="E134" s="171">
        <v>97</v>
      </c>
      <c r="F134" s="175"/>
      <c r="G134" s="175"/>
      <c r="H134" s="175"/>
      <c r="I134" s="175"/>
      <c r="J134" s="175"/>
      <c r="K134" s="175"/>
      <c r="L134" s="175"/>
      <c r="M134" s="175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130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30</v>
      </c>
      <c r="B135" s="160" t="s">
        <v>268</v>
      </c>
      <c r="C135" s="197" t="s">
        <v>269</v>
      </c>
      <c r="D135" s="162" t="s">
        <v>167</v>
      </c>
      <c r="E135" s="170">
        <v>9.7650000000000006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15</v>
      </c>
      <c r="M135" s="175">
        <f>G135*(1+L135/100)</f>
        <v>0</v>
      </c>
      <c r="N135" s="163">
        <v>5.2839999999999998E-2</v>
      </c>
      <c r="O135" s="163">
        <f>ROUND(E135*N135,5)</f>
        <v>0.51597999999999999</v>
      </c>
      <c r="P135" s="163">
        <v>0</v>
      </c>
      <c r="Q135" s="163">
        <f>ROUND(E135*P135,5)</f>
        <v>0</v>
      </c>
      <c r="R135" s="163"/>
      <c r="S135" s="163"/>
      <c r="T135" s="164">
        <v>1.0569999999999999</v>
      </c>
      <c r="U135" s="163">
        <f>ROUND(E135*T135,2)</f>
        <v>10.32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128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198" t="s">
        <v>270</v>
      </c>
      <c r="D136" s="165"/>
      <c r="E136" s="171"/>
      <c r="F136" s="175"/>
      <c r="G136" s="175"/>
      <c r="H136" s="175"/>
      <c r="I136" s="175"/>
      <c r="J136" s="175"/>
      <c r="K136" s="175"/>
      <c r="L136" s="175"/>
      <c r="M136" s="175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130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198" t="s">
        <v>271</v>
      </c>
      <c r="D137" s="165"/>
      <c r="E137" s="171">
        <v>13.77</v>
      </c>
      <c r="F137" s="175"/>
      <c r="G137" s="175"/>
      <c r="H137" s="175"/>
      <c r="I137" s="175"/>
      <c r="J137" s="175"/>
      <c r="K137" s="175"/>
      <c r="L137" s="175"/>
      <c r="M137" s="175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130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8" t="s">
        <v>272</v>
      </c>
      <c r="D138" s="165"/>
      <c r="E138" s="171">
        <v>-5.85</v>
      </c>
      <c r="F138" s="175"/>
      <c r="G138" s="175"/>
      <c r="H138" s="175"/>
      <c r="I138" s="175"/>
      <c r="J138" s="175"/>
      <c r="K138" s="175"/>
      <c r="L138" s="175"/>
      <c r="M138" s="175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130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198" t="s">
        <v>273</v>
      </c>
      <c r="D139" s="165"/>
      <c r="E139" s="171">
        <v>1.845</v>
      </c>
      <c r="F139" s="175"/>
      <c r="G139" s="175"/>
      <c r="H139" s="175"/>
      <c r="I139" s="175"/>
      <c r="J139" s="175"/>
      <c r="K139" s="175"/>
      <c r="L139" s="175"/>
      <c r="M139" s="175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130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x14ac:dyDescent="0.2">
      <c r="A140" s="155" t="s">
        <v>125</v>
      </c>
      <c r="B140" s="161" t="s">
        <v>66</v>
      </c>
      <c r="C140" s="199" t="s">
        <v>67</v>
      </c>
      <c r="D140" s="166"/>
      <c r="E140" s="172"/>
      <c r="F140" s="176"/>
      <c r="G140" s="176">
        <f>SUMIF(AE141:AE180,"&lt;&gt;NOR",G141:G180)</f>
        <v>0</v>
      </c>
      <c r="H140" s="176"/>
      <c r="I140" s="176">
        <f>SUM(I141:I180)</f>
        <v>0</v>
      </c>
      <c r="J140" s="176"/>
      <c r="K140" s="176">
        <f>SUM(K141:K180)</f>
        <v>0</v>
      </c>
      <c r="L140" s="176"/>
      <c r="M140" s="176">
        <f>SUM(M141:M180)</f>
        <v>0</v>
      </c>
      <c r="N140" s="167"/>
      <c r="O140" s="167">
        <f>SUM(O141:O180)</f>
        <v>10.598739999999999</v>
      </c>
      <c r="P140" s="167"/>
      <c r="Q140" s="167">
        <f>SUM(Q141:Q180)</f>
        <v>0</v>
      </c>
      <c r="R140" s="167"/>
      <c r="S140" s="167"/>
      <c r="T140" s="168"/>
      <c r="U140" s="167">
        <f>SUM(U141:U180)</f>
        <v>803.22</v>
      </c>
      <c r="AE140" t="s">
        <v>126</v>
      </c>
    </row>
    <row r="141" spans="1:60" outlineLevel="1" x14ac:dyDescent="0.2">
      <c r="A141" s="154">
        <v>31</v>
      </c>
      <c r="B141" s="160" t="s">
        <v>274</v>
      </c>
      <c r="C141" s="197" t="s">
        <v>275</v>
      </c>
      <c r="D141" s="162" t="s">
        <v>167</v>
      </c>
      <c r="E141" s="170">
        <v>75.5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15</v>
      </c>
      <c r="M141" s="175">
        <f>G141*(1+L141/100)</f>
        <v>0</v>
      </c>
      <c r="N141" s="163">
        <v>4.0000000000000003E-5</v>
      </c>
      <c r="O141" s="163">
        <f>ROUND(E141*N141,5)</f>
        <v>3.0200000000000001E-3</v>
      </c>
      <c r="P141" s="163">
        <v>0</v>
      </c>
      <c r="Q141" s="163">
        <f>ROUND(E141*P141,5)</f>
        <v>0</v>
      </c>
      <c r="R141" s="163"/>
      <c r="S141" s="163"/>
      <c r="T141" s="164">
        <v>7.8E-2</v>
      </c>
      <c r="U141" s="163">
        <f>ROUND(E141*T141,2)</f>
        <v>5.89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128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198" t="s">
        <v>276</v>
      </c>
      <c r="D142" s="165"/>
      <c r="E142" s="171"/>
      <c r="F142" s="175"/>
      <c r="G142" s="175"/>
      <c r="H142" s="175"/>
      <c r="I142" s="175"/>
      <c r="J142" s="175"/>
      <c r="K142" s="175"/>
      <c r="L142" s="175"/>
      <c r="M142" s="175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130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198" t="s">
        <v>277</v>
      </c>
      <c r="D143" s="165"/>
      <c r="E143" s="171">
        <v>75.5</v>
      </c>
      <c r="F143" s="175"/>
      <c r="G143" s="175"/>
      <c r="H143" s="175"/>
      <c r="I143" s="175"/>
      <c r="J143" s="175"/>
      <c r="K143" s="175"/>
      <c r="L143" s="175"/>
      <c r="M143" s="175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130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32</v>
      </c>
      <c r="B144" s="160" t="s">
        <v>278</v>
      </c>
      <c r="C144" s="197" t="s">
        <v>279</v>
      </c>
      <c r="D144" s="162" t="s">
        <v>167</v>
      </c>
      <c r="E144" s="170">
        <v>418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15</v>
      </c>
      <c r="M144" s="175">
        <f>G144*(1+L144/100)</f>
        <v>0</v>
      </c>
      <c r="N144" s="163">
        <v>2.0000000000000002E-5</v>
      </c>
      <c r="O144" s="163">
        <f>ROUND(E144*N144,5)</f>
        <v>8.3599999999999994E-3</v>
      </c>
      <c r="P144" s="163">
        <v>0</v>
      </c>
      <c r="Q144" s="163">
        <f>ROUND(E144*P144,5)</f>
        <v>0</v>
      </c>
      <c r="R144" s="163"/>
      <c r="S144" s="163"/>
      <c r="T144" s="164">
        <v>0.11</v>
      </c>
      <c r="U144" s="163">
        <f>ROUND(E144*T144,2)</f>
        <v>45.98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128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/>
      <c r="B145" s="160"/>
      <c r="C145" s="198" t="s">
        <v>276</v>
      </c>
      <c r="D145" s="165"/>
      <c r="E145" s="171"/>
      <c r="F145" s="175"/>
      <c r="G145" s="175"/>
      <c r="H145" s="175"/>
      <c r="I145" s="175"/>
      <c r="J145" s="175"/>
      <c r="K145" s="175"/>
      <c r="L145" s="175"/>
      <c r="M145" s="175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130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198" t="s">
        <v>280</v>
      </c>
      <c r="D146" s="165"/>
      <c r="E146" s="171">
        <v>493.5</v>
      </c>
      <c r="F146" s="175"/>
      <c r="G146" s="175"/>
      <c r="H146" s="175"/>
      <c r="I146" s="175"/>
      <c r="J146" s="175"/>
      <c r="K146" s="175"/>
      <c r="L146" s="175"/>
      <c r="M146" s="175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130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0"/>
      <c r="C147" s="198" t="s">
        <v>281</v>
      </c>
      <c r="D147" s="165"/>
      <c r="E147" s="171">
        <v>-75.5</v>
      </c>
      <c r="F147" s="175"/>
      <c r="G147" s="175"/>
      <c r="H147" s="175"/>
      <c r="I147" s="175"/>
      <c r="J147" s="175"/>
      <c r="K147" s="175"/>
      <c r="L147" s="175"/>
      <c r="M147" s="175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130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ht="22.5" outlineLevel="1" x14ac:dyDescent="0.2">
      <c r="A148" s="154">
        <v>33</v>
      </c>
      <c r="B148" s="160" t="s">
        <v>282</v>
      </c>
      <c r="C148" s="197" t="s">
        <v>283</v>
      </c>
      <c r="D148" s="162" t="s">
        <v>167</v>
      </c>
      <c r="E148" s="170">
        <v>383.2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15</v>
      </c>
      <c r="M148" s="175">
        <f>G148*(1+L148/100)</f>
        <v>0</v>
      </c>
      <c r="N148" s="163">
        <v>1.503E-2</v>
      </c>
      <c r="O148" s="163">
        <f>ROUND(E148*N148,5)</f>
        <v>5.7595000000000001</v>
      </c>
      <c r="P148" s="163">
        <v>0</v>
      </c>
      <c r="Q148" s="163">
        <f>ROUND(E148*P148,5)</f>
        <v>0</v>
      </c>
      <c r="R148" s="163"/>
      <c r="S148" s="163"/>
      <c r="T148" s="164">
        <v>1.2558</v>
      </c>
      <c r="U148" s="163">
        <f>ROUND(E148*T148,2)</f>
        <v>481.22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128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0"/>
      <c r="C149" s="198" t="s">
        <v>276</v>
      </c>
      <c r="D149" s="165"/>
      <c r="E149" s="171"/>
      <c r="F149" s="175"/>
      <c r="G149" s="175"/>
      <c r="H149" s="175"/>
      <c r="I149" s="175"/>
      <c r="J149" s="175"/>
      <c r="K149" s="175"/>
      <c r="L149" s="175"/>
      <c r="M149" s="175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130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198" t="s">
        <v>284</v>
      </c>
      <c r="D150" s="165"/>
      <c r="E150" s="171">
        <v>383.2</v>
      </c>
      <c r="F150" s="175"/>
      <c r="G150" s="175"/>
      <c r="H150" s="175"/>
      <c r="I150" s="175"/>
      <c r="J150" s="175"/>
      <c r="K150" s="175"/>
      <c r="L150" s="175"/>
      <c r="M150" s="175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130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ht="22.5" outlineLevel="1" x14ac:dyDescent="0.2">
      <c r="A151" s="154">
        <v>34</v>
      </c>
      <c r="B151" s="160" t="s">
        <v>285</v>
      </c>
      <c r="C151" s="197" t="s">
        <v>286</v>
      </c>
      <c r="D151" s="162" t="s">
        <v>167</v>
      </c>
      <c r="E151" s="170">
        <v>50.274999999999999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15</v>
      </c>
      <c r="M151" s="175">
        <f>G151*(1+L151/100)</f>
        <v>0</v>
      </c>
      <c r="N151" s="163">
        <v>1.372E-2</v>
      </c>
      <c r="O151" s="163">
        <f>ROUND(E151*N151,5)</f>
        <v>0.68976999999999999</v>
      </c>
      <c r="P151" s="163">
        <v>0</v>
      </c>
      <c r="Q151" s="163">
        <f>ROUND(E151*P151,5)</f>
        <v>0</v>
      </c>
      <c r="R151" s="163"/>
      <c r="S151" s="163"/>
      <c r="T151" s="164">
        <v>2.9020000000000001</v>
      </c>
      <c r="U151" s="163">
        <f>ROUND(E151*T151,2)</f>
        <v>145.9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128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198" t="s">
        <v>276</v>
      </c>
      <c r="D152" s="165"/>
      <c r="E152" s="171"/>
      <c r="F152" s="175"/>
      <c r="G152" s="175"/>
      <c r="H152" s="175"/>
      <c r="I152" s="175"/>
      <c r="J152" s="175"/>
      <c r="K152" s="175"/>
      <c r="L152" s="175"/>
      <c r="M152" s="175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130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8" t="s">
        <v>287</v>
      </c>
      <c r="D153" s="165"/>
      <c r="E153" s="171">
        <v>12.8</v>
      </c>
      <c r="F153" s="175"/>
      <c r="G153" s="175"/>
      <c r="H153" s="175"/>
      <c r="I153" s="175"/>
      <c r="J153" s="175"/>
      <c r="K153" s="175"/>
      <c r="L153" s="175"/>
      <c r="M153" s="175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130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198" t="s">
        <v>288</v>
      </c>
      <c r="D154" s="165"/>
      <c r="E154" s="171">
        <v>4.2</v>
      </c>
      <c r="F154" s="175"/>
      <c r="G154" s="175"/>
      <c r="H154" s="175"/>
      <c r="I154" s="175"/>
      <c r="J154" s="175"/>
      <c r="K154" s="175"/>
      <c r="L154" s="175"/>
      <c r="M154" s="175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130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0"/>
      <c r="C155" s="200" t="s">
        <v>239</v>
      </c>
      <c r="D155" s="169"/>
      <c r="E155" s="173">
        <v>17</v>
      </c>
      <c r="F155" s="175"/>
      <c r="G155" s="175"/>
      <c r="H155" s="175"/>
      <c r="I155" s="175"/>
      <c r="J155" s="175"/>
      <c r="K155" s="175"/>
      <c r="L155" s="175"/>
      <c r="M155" s="175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130</v>
      </c>
      <c r="AF155" s="153">
        <v>1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198" t="s">
        <v>289</v>
      </c>
      <c r="D156" s="165"/>
      <c r="E156" s="171">
        <v>5.6</v>
      </c>
      <c r="F156" s="175"/>
      <c r="G156" s="175"/>
      <c r="H156" s="175"/>
      <c r="I156" s="175"/>
      <c r="J156" s="175"/>
      <c r="K156" s="175"/>
      <c r="L156" s="175"/>
      <c r="M156" s="175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130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200" t="s">
        <v>239</v>
      </c>
      <c r="D157" s="169"/>
      <c r="E157" s="173">
        <v>5.6</v>
      </c>
      <c r="F157" s="175"/>
      <c r="G157" s="175"/>
      <c r="H157" s="175"/>
      <c r="I157" s="175"/>
      <c r="J157" s="175"/>
      <c r="K157" s="175"/>
      <c r="L157" s="175"/>
      <c r="M157" s="175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130</v>
      </c>
      <c r="AF157" s="153">
        <v>1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/>
      <c r="B158" s="160"/>
      <c r="C158" s="198" t="s">
        <v>290</v>
      </c>
      <c r="D158" s="165"/>
      <c r="E158" s="171">
        <v>25.8</v>
      </c>
      <c r="F158" s="175"/>
      <c r="G158" s="175"/>
      <c r="H158" s="175"/>
      <c r="I158" s="175"/>
      <c r="J158" s="175"/>
      <c r="K158" s="175"/>
      <c r="L158" s="175"/>
      <c r="M158" s="175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130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200" t="s">
        <v>239</v>
      </c>
      <c r="D159" s="169"/>
      <c r="E159" s="173">
        <v>25.8</v>
      </c>
      <c r="F159" s="175"/>
      <c r="G159" s="175"/>
      <c r="H159" s="175"/>
      <c r="I159" s="175"/>
      <c r="J159" s="175"/>
      <c r="K159" s="175"/>
      <c r="L159" s="175"/>
      <c r="M159" s="175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130</v>
      </c>
      <c r="AF159" s="153">
        <v>1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/>
      <c r="B160" s="160"/>
      <c r="C160" s="198" t="s">
        <v>291</v>
      </c>
      <c r="D160" s="165"/>
      <c r="E160" s="171">
        <v>1.875</v>
      </c>
      <c r="F160" s="175"/>
      <c r="G160" s="175"/>
      <c r="H160" s="175"/>
      <c r="I160" s="175"/>
      <c r="J160" s="175"/>
      <c r="K160" s="175"/>
      <c r="L160" s="175"/>
      <c r="M160" s="175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130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0"/>
      <c r="C161" s="200" t="s">
        <v>239</v>
      </c>
      <c r="D161" s="169"/>
      <c r="E161" s="173">
        <v>1.875</v>
      </c>
      <c r="F161" s="175"/>
      <c r="G161" s="175"/>
      <c r="H161" s="175"/>
      <c r="I161" s="175"/>
      <c r="J161" s="175"/>
      <c r="K161" s="175"/>
      <c r="L161" s="175"/>
      <c r="M161" s="175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130</v>
      </c>
      <c r="AF161" s="153">
        <v>1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22.5" outlineLevel="1" x14ac:dyDescent="0.2">
      <c r="A162" s="154">
        <v>35</v>
      </c>
      <c r="B162" s="160" t="s">
        <v>292</v>
      </c>
      <c r="C162" s="197" t="s">
        <v>293</v>
      </c>
      <c r="D162" s="162" t="s">
        <v>167</v>
      </c>
      <c r="E162" s="170">
        <v>1.8895</v>
      </c>
      <c r="F162" s="174"/>
      <c r="G162" s="175">
        <f>ROUND(E162*F162,2)</f>
        <v>0</v>
      </c>
      <c r="H162" s="174"/>
      <c r="I162" s="175">
        <f>ROUND(E162*H162,2)</f>
        <v>0</v>
      </c>
      <c r="J162" s="174"/>
      <c r="K162" s="175">
        <f>ROUND(E162*J162,2)</f>
        <v>0</v>
      </c>
      <c r="L162" s="175">
        <v>15</v>
      </c>
      <c r="M162" s="175">
        <f>G162*(1+L162/100)</f>
        <v>0</v>
      </c>
      <c r="N162" s="163">
        <v>1.355E-2</v>
      </c>
      <c r="O162" s="163">
        <f>ROUND(E162*N162,5)</f>
        <v>2.5600000000000001E-2</v>
      </c>
      <c r="P162" s="163">
        <v>0</v>
      </c>
      <c r="Q162" s="163">
        <f>ROUND(E162*P162,5)</f>
        <v>0</v>
      </c>
      <c r="R162" s="163"/>
      <c r="S162" s="163"/>
      <c r="T162" s="164">
        <v>2.9020000000000001</v>
      </c>
      <c r="U162" s="163">
        <f>ROUND(E162*T162,2)</f>
        <v>5.48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128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8" t="s">
        <v>294</v>
      </c>
      <c r="D163" s="165"/>
      <c r="E163" s="171">
        <v>1.7995000000000001</v>
      </c>
      <c r="F163" s="175"/>
      <c r="G163" s="175"/>
      <c r="H163" s="175"/>
      <c r="I163" s="175"/>
      <c r="J163" s="175"/>
      <c r="K163" s="175"/>
      <c r="L163" s="175"/>
      <c r="M163" s="175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130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198" t="s">
        <v>295</v>
      </c>
      <c r="D164" s="165"/>
      <c r="E164" s="171">
        <v>0.09</v>
      </c>
      <c r="F164" s="175"/>
      <c r="G164" s="175"/>
      <c r="H164" s="175"/>
      <c r="I164" s="175"/>
      <c r="J164" s="175"/>
      <c r="K164" s="175"/>
      <c r="L164" s="175"/>
      <c r="M164" s="175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130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54">
        <v>36</v>
      </c>
      <c r="B165" s="160" t="s">
        <v>296</v>
      </c>
      <c r="C165" s="197" t="s">
        <v>297</v>
      </c>
      <c r="D165" s="162" t="s">
        <v>167</v>
      </c>
      <c r="E165" s="170">
        <v>50.3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15</v>
      </c>
      <c r="M165" s="175">
        <f>G165*(1+L165/100)</f>
        <v>0</v>
      </c>
      <c r="N165" s="163">
        <v>1.214E-2</v>
      </c>
      <c r="O165" s="163">
        <f>ROUND(E165*N165,5)</f>
        <v>0.61063999999999996</v>
      </c>
      <c r="P165" s="163">
        <v>0</v>
      </c>
      <c r="Q165" s="163">
        <f>ROUND(E165*P165,5)</f>
        <v>0</v>
      </c>
      <c r="R165" s="163"/>
      <c r="S165" s="163"/>
      <c r="T165" s="164">
        <v>0.85699999999999998</v>
      </c>
      <c r="U165" s="163">
        <f>ROUND(E165*T165,2)</f>
        <v>43.11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128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8" t="s">
        <v>276</v>
      </c>
      <c r="D166" s="165"/>
      <c r="E166" s="171"/>
      <c r="F166" s="175"/>
      <c r="G166" s="175"/>
      <c r="H166" s="175"/>
      <c r="I166" s="175"/>
      <c r="J166" s="175"/>
      <c r="K166" s="175"/>
      <c r="L166" s="175"/>
      <c r="M166" s="175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130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0"/>
      <c r="C167" s="198" t="s">
        <v>298</v>
      </c>
      <c r="D167" s="165"/>
      <c r="E167" s="171">
        <v>50.3</v>
      </c>
      <c r="F167" s="175"/>
      <c r="G167" s="175"/>
      <c r="H167" s="175"/>
      <c r="I167" s="175"/>
      <c r="J167" s="175"/>
      <c r="K167" s="175"/>
      <c r="L167" s="175"/>
      <c r="M167" s="175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130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54">
        <v>37</v>
      </c>
      <c r="B168" s="160" t="s">
        <v>299</v>
      </c>
      <c r="C168" s="197" t="s">
        <v>300</v>
      </c>
      <c r="D168" s="162" t="s">
        <v>167</v>
      </c>
      <c r="E168" s="170">
        <v>7.8650000000000002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15</v>
      </c>
      <c r="M168" s="175">
        <f>G168*(1+L168/100)</f>
        <v>0</v>
      </c>
      <c r="N168" s="163">
        <v>1.072E-2</v>
      </c>
      <c r="O168" s="163">
        <f>ROUND(E168*N168,5)</f>
        <v>8.4309999999999996E-2</v>
      </c>
      <c r="P168" s="163">
        <v>0</v>
      </c>
      <c r="Q168" s="163">
        <f>ROUND(E168*P168,5)</f>
        <v>0</v>
      </c>
      <c r="R168" s="163"/>
      <c r="S168" s="163"/>
      <c r="T168" s="164">
        <v>2.3519999999999999</v>
      </c>
      <c r="U168" s="163">
        <f>ROUND(E168*T168,2)</f>
        <v>18.5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128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0"/>
      <c r="C169" s="198" t="s">
        <v>276</v>
      </c>
      <c r="D169" s="165"/>
      <c r="E169" s="171"/>
      <c r="F169" s="175"/>
      <c r="G169" s="175"/>
      <c r="H169" s="175"/>
      <c r="I169" s="175"/>
      <c r="J169" s="175"/>
      <c r="K169" s="175"/>
      <c r="L169" s="175"/>
      <c r="M169" s="175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130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198" t="s">
        <v>301</v>
      </c>
      <c r="D170" s="165"/>
      <c r="E170" s="171">
        <v>7.8650000000000002</v>
      </c>
      <c r="F170" s="175"/>
      <c r="G170" s="175"/>
      <c r="H170" s="175"/>
      <c r="I170" s="175"/>
      <c r="J170" s="175"/>
      <c r="K170" s="175"/>
      <c r="L170" s="175"/>
      <c r="M170" s="175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130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>
        <v>38</v>
      </c>
      <c r="B171" s="160" t="s">
        <v>302</v>
      </c>
      <c r="C171" s="197" t="s">
        <v>303</v>
      </c>
      <c r="D171" s="162" t="s">
        <v>167</v>
      </c>
      <c r="E171" s="170">
        <v>31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15</v>
      </c>
      <c r="M171" s="175">
        <f>G171*(1+L171/100)</f>
        <v>0</v>
      </c>
      <c r="N171" s="163">
        <v>4.2999999999999999E-4</v>
      </c>
      <c r="O171" s="163">
        <f>ROUND(E171*N171,5)</f>
        <v>1.333E-2</v>
      </c>
      <c r="P171" s="163">
        <v>0</v>
      </c>
      <c r="Q171" s="163">
        <f>ROUND(E171*P171,5)</f>
        <v>0</v>
      </c>
      <c r="R171" s="163"/>
      <c r="S171" s="163"/>
      <c r="T171" s="164">
        <v>7.0000000000000007E-2</v>
      </c>
      <c r="U171" s="163">
        <f>ROUND(E171*T171,2)</f>
        <v>2.17</v>
      </c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128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198" t="s">
        <v>276</v>
      </c>
      <c r="D172" s="165"/>
      <c r="E172" s="171"/>
      <c r="F172" s="175"/>
      <c r="G172" s="175"/>
      <c r="H172" s="175"/>
      <c r="I172" s="175"/>
      <c r="J172" s="175"/>
      <c r="K172" s="175"/>
      <c r="L172" s="175"/>
      <c r="M172" s="175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130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/>
      <c r="B173" s="160"/>
      <c r="C173" s="198" t="s">
        <v>304</v>
      </c>
      <c r="D173" s="165"/>
      <c r="E173" s="171"/>
      <c r="F173" s="175"/>
      <c r="G173" s="175"/>
      <c r="H173" s="175"/>
      <c r="I173" s="175"/>
      <c r="J173" s="175"/>
      <c r="K173" s="175"/>
      <c r="L173" s="175"/>
      <c r="M173" s="175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130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8" t="s">
        <v>305</v>
      </c>
      <c r="D174" s="165"/>
      <c r="E174" s="171">
        <v>31</v>
      </c>
      <c r="F174" s="175"/>
      <c r="G174" s="175"/>
      <c r="H174" s="175"/>
      <c r="I174" s="175"/>
      <c r="J174" s="175"/>
      <c r="K174" s="175"/>
      <c r="L174" s="175"/>
      <c r="M174" s="175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130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>
        <v>39</v>
      </c>
      <c r="B175" s="160" t="s">
        <v>306</v>
      </c>
      <c r="C175" s="197" t="s">
        <v>307</v>
      </c>
      <c r="D175" s="162" t="s">
        <v>167</v>
      </c>
      <c r="E175" s="170">
        <v>31</v>
      </c>
      <c r="F175" s="174"/>
      <c r="G175" s="175">
        <f>ROUND(E175*F175,2)</f>
        <v>0</v>
      </c>
      <c r="H175" s="174"/>
      <c r="I175" s="175">
        <f>ROUND(E175*H175,2)</f>
        <v>0</v>
      </c>
      <c r="J175" s="174"/>
      <c r="K175" s="175">
        <f>ROUND(E175*J175,2)</f>
        <v>0</v>
      </c>
      <c r="L175" s="175">
        <v>15</v>
      </c>
      <c r="M175" s="175">
        <f>G175*(1+L175/100)</f>
        <v>0</v>
      </c>
      <c r="N175" s="163">
        <v>4.7299999999999998E-3</v>
      </c>
      <c r="O175" s="163">
        <f>ROUND(E175*N175,5)</f>
        <v>0.14663000000000001</v>
      </c>
      <c r="P175" s="163">
        <v>0</v>
      </c>
      <c r="Q175" s="163">
        <f>ROUND(E175*P175,5)</f>
        <v>0</v>
      </c>
      <c r="R175" s="163"/>
      <c r="S175" s="163"/>
      <c r="T175" s="164">
        <v>0.36</v>
      </c>
      <c r="U175" s="163">
        <f>ROUND(E175*T175,2)</f>
        <v>11.16</v>
      </c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128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ht="22.5" outlineLevel="1" x14ac:dyDescent="0.2">
      <c r="A176" s="154">
        <v>40</v>
      </c>
      <c r="B176" s="160" t="s">
        <v>308</v>
      </c>
      <c r="C176" s="197" t="s">
        <v>309</v>
      </c>
      <c r="D176" s="162" t="s">
        <v>167</v>
      </c>
      <c r="E176" s="170">
        <v>67.760000000000005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15</v>
      </c>
      <c r="M176" s="175">
        <f>G176*(1+L176/100)</f>
        <v>0</v>
      </c>
      <c r="N176" s="163">
        <v>4.5580000000000002E-2</v>
      </c>
      <c r="O176" s="163">
        <f>ROUND(E176*N176,5)</f>
        <v>3.0884999999999998</v>
      </c>
      <c r="P176" s="163">
        <v>0</v>
      </c>
      <c r="Q176" s="163">
        <f>ROUND(E176*P176,5)</f>
        <v>0</v>
      </c>
      <c r="R176" s="163"/>
      <c r="S176" s="163"/>
      <c r="T176" s="164">
        <v>0.60799999999999998</v>
      </c>
      <c r="U176" s="163">
        <f>ROUND(E176*T176,2)</f>
        <v>41.2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128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0"/>
      <c r="C177" s="198" t="s">
        <v>310</v>
      </c>
      <c r="D177" s="165"/>
      <c r="E177" s="171">
        <v>19.2</v>
      </c>
      <c r="F177" s="175"/>
      <c r="G177" s="175"/>
      <c r="H177" s="175"/>
      <c r="I177" s="175"/>
      <c r="J177" s="175"/>
      <c r="K177" s="175"/>
      <c r="L177" s="175"/>
      <c r="M177" s="175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130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8" t="s">
        <v>311</v>
      </c>
      <c r="D178" s="165"/>
      <c r="E178" s="171">
        <v>48.56</v>
      </c>
      <c r="F178" s="175"/>
      <c r="G178" s="175"/>
      <c r="H178" s="175"/>
      <c r="I178" s="175"/>
      <c r="J178" s="175"/>
      <c r="K178" s="175"/>
      <c r="L178" s="175"/>
      <c r="M178" s="175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130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ht="22.5" outlineLevel="1" x14ac:dyDescent="0.2">
      <c r="A179" s="154">
        <v>41</v>
      </c>
      <c r="B179" s="160" t="s">
        <v>312</v>
      </c>
      <c r="C179" s="197" t="s">
        <v>313</v>
      </c>
      <c r="D179" s="162" t="s">
        <v>167</v>
      </c>
      <c r="E179" s="170">
        <v>3.51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15</v>
      </c>
      <c r="M179" s="175">
        <f>G179*(1+L179/100)</f>
        <v>0</v>
      </c>
      <c r="N179" s="163">
        <v>4.8169999999999998E-2</v>
      </c>
      <c r="O179" s="163">
        <f>ROUND(E179*N179,5)</f>
        <v>0.16908000000000001</v>
      </c>
      <c r="P179" s="163">
        <v>0</v>
      </c>
      <c r="Q179" s="163">
        <f>ROUND(E179*P179,5)</f>
        <v>0</v>
      </c>
      <c r="R179" s="163"/>
      <c r="S179" s="163"/>
      <c r="T179" s="164">
        <v>0.74299999999999999</v>
      </c>
      <c r="U179" s="163">
        <f>ROUND(E179*T179,2)</f>
        <v>2.61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128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/>
      <c r="B180" s="160"/>
      <c r="C180" s="198" t="s">
        <v>314</v>
      </c>
      <c r="D180" s="165"/>
      <c r="E180" s="171">
        <v>3.51</v>
      </c>
      <c r="F180" s="175"/>
      <c r="G180" s="175"/>
      <c r="H180" s="175"/>
      <c r="I180" s="175"/>
      <c r="J180" s="175"/>
      <c r="K180" s="175"/>
      <c r="L180" s="175"/>
      <c r="M180" s="175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130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x14ac:dyDescent="0.2">
      <c r="A181" s="155" t="s">
        <v>125</v>
      </c>
      <c r="B181" s="161" t="s">
        <v>68</v>
      </c>
      <c r="C181" s="199" t="s">
        <v>69</v>
      </c>
      <c r="D181" s="166"/>
      <c r="E181" s="172"/>
      <c r="F181" s="176"/>
      <c r="G181" s="176">
        <f>SUMIF(AE182:AE182,"&lt;&gt;NOR",G182:G182)</f>
        <v>0</v>
      </c>
      <c r="H181" s="176"/>
      <c r="I181" s="176">
        <f>SUM(I182:I182)</f>
        <v>0</v>
      </c>
      <c r="J181" s="176"/>
      <c r="K181" s="176">
        <f>SUM(K182:K182)</f>
        <v>0</v>
      </c>
      <c r="L181" s="176"/>
      <c r="M181" s="176">
        <f>SUM(M182:M182)</f>
        <v>0</v>
      </c>
      <c r="N181" s="167"/>
      <c r="O181" s="167">
        <f>SUM(O182:O182)</f>
        <v>10.224740000000001</v>
      </c>
      <c r="P181" s="167"/>
      <c r="Q181" s="167">
        <f>SUM(Q182:Q182)</f>
        <v>0</v>
      </c>
      <c r="R181" s="167"/>
      <c r="S181" s="167"/>
      <c r="T181" s="168"/>
      <c r="U181" s="167">
        <f>SUM(U182:U182)</f>
        <v>148.47999999999999</v>
      </c>
      <c r="AE181" t="s">
        <v>126</v>
      </c>
    </row>
    <row r="182" spans="1:60" ht="22.5" outlineLevel="1" x14ac:dyDescent="0.2">
      <c r="A182" s="154">
        <v>42</v>
      </c>
      <c r="B182" s="160" t="s">
        <v>315</v>
      </c>
      <c r="C182" s="197" t="s">
        <v>316</v>
      </c>
      <c r="D182" s="162" t="s">
        <v>167</v>
      </c>
      <c r="E182" s="170">
        <v>509.2</v>
      </c>
      <c r="F182" s="174"/>
      <c r="G182" s="175">
        <f>ROUND(E182*F182,2)</f>
        <v>0</v>
      </c>
      <c r="H182" s="174"/>
      <c r="I182" s="175">
        <f>ROUND(E182*H182,2)</f>
        <v>0</v>
      </c>
      <c r="J182" s="174"/>
      <c r="K182" s="175">
        <f>ROUND(E182*J182,2)</f>
        <v>0</v>
      </c>
      <c r="L182" s="175">
        <v>15</v>
      </c>
      <c r="M182" s="175">
        <f>G182*(1+L182/100)</f>
        <v>0</v>
      </c>
      <c r="N182" s="163">
        <v>2.0080000000000001E-2</v>
      </c>
      <c r="O182" s="163">
        <f>ROUND(E182*N182,5)</f>
        <v>10.224740000000001</v>
      </c>
      <c r="P182" s="163">
        <v>0</v>
      </c>
      <c r="Q182" s="163">
        <f>ROUND(E182*P182,5)</f>
        <v>0</v>
      </c>
      <c r="R182" s="163"/>
      <c r="S182" s="163"/>
      <c r="T182" s="164">
        <v>0.29159000000000002</v>
      </c>
      <c r="U182" s="163">
        <f>ROUND(E182*T182,2)</f>
        <v>148.47999999999999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162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x14ac:dyDescent="0.2">
      <c r="A183" s="155" t="s">
        <v>125</v>
      </c>
      <c r="B183" s="161" t="s">
        <v>70</v>
      </c>
      <c r="C183" s="199" t="s">
        <v>71</v>
      </c>
      <c r="D183" s="166"/>
      <c r="E183" s="172"/>
      <c r="F183" s="176"/>
      <c r="G183" s="176">
        <f>SUMIF(AE184:AE193,"&lt;&gt;NOR",G184:G193)</f>
        <v>0</v>
      </c>
      <c r="H183" s="176"/>
      <c r="I183" s="176">
        <f>SUM(I184:I193)</f>
        <v>0</v>
      </c>
      <c r="J183" s="176"/>
      <c r="K183" s="176">
        <f>SUM(K184:K193)</f>
        <v>0</v>
      </c>
      <c r="L183" s="176"/>
      <c r="M183" s="176">
        <f>SUM(M184:M193)</f>
        <v>0</v>
      </c>
      <c r="N183" s="167"/>
      <c r="O183" s="167">
        <f>SUM(O184:O193)</f>
        <v>1.061E-2</v>
      </c>
      <c r="P183" s="167"/>
      <c r="Q183" s="167">
        <f>SUM(Q184:Q193)</f>
        <v>0</v>
      </c>
      <c r="R183" s="167"/>
      <c r="S183" s="167"/>
      <c r="T183" s="168"/>
      <c r="U183" s="167">
        <f>SUM(U184:U193)</f>
        <v>81.680000000000007</v>
      </c>
      <c r="AE183" t="s">
        <v>126</v>
      </c>
    </row>
    <row r="184" spans="1:60" outlineLevel="1" x14ac:dyDescent="0.2">
      <c r="A184" s="154">
        <v>43</v>
      </c>
      <c r="B184" s="160" t="s">
        <v>317</v>
      </c>
      <c r="C184" s="197" t="s">
        <v>318</v>
      </c>
      <c r="D184" s="162" t="s">
        <v>167</v>
      </c>
      <c r="E184" s="170">
        <v>265.2</v>
      </c>
      <c r="F184" s="174"/>
      <c r="G184" s="175">
        <f>ROUND(E184*F184,2)</f>
        <v>0</v>
      </c>
      <c r="H184" s="174"/>
      <c r="I184" s="175">
        <f>ROUND(E184*H184,2)</f>
        <v>0</v>
      </c>
      <c r="J184" s="174"/>
      <c r="K184" s="175">
        <f>ROUND(E184*J184,2)</f>
        <v>0</v>
      </c>
      <c r="L184" s="175">
        <v>15</v>
      </c>
      <c r="M184" s="175">
        <f>G184*(1+L184/100)</f>
        <v>0</v>
      </c>
      <c r="N184" s="163">
        <v>4.0000000000000003E-5</v>
      </c>
      <c r="O184" s="163">
        <f>ROUND(E184*N184,5)</f>
        <v>1.061E-2</v>
      </c>
      <c r="P184" s="163">
        <v>0</v>
      </c>
      <c r="Q184" s="163">
        <f>ROUND(E184*P184,5)</f>
        <v>0</v>
      </c>
      <c r="R184" s="163"/>
      <c r="S184" s="163"/>
      <c r="T184" s="164">
        <v>0.308</v>
      </c>
      <c r="U184" s="163">
        <f>ROUND(E184*T184,2)</f>
        <v>81.680000000000007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128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198" t="s">
        <v>319</v>
      </c>
      <c r="D185" s="165"/>
      <c r="E185" s="171"/>
      <c r="F185" s="175"/>
      <c r="G185" s="175"/>
      <c r="H185" s="175"/>
      <c r="I185" s="175"/>
      <c r="J185" s="175"/>
      <c r="K185" s="175"/>
      <c r="L185" s="175"/>
      <c r="M185" s="175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130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198" t="s">
        <v>267</v>
      </c>
      <c r="D186" s="165"/>
      <c r="E186" s="171">
        <v>97</v>
      </c>
      <c r="F186" s="175"/>
      <c r="G186" s="175"/>
      <c r="H186" s="175"/>
      <c r="I186" s="175"/>
      <c r="J186" s="175"/>
      <c r="K186" s="175"/>
      <c r="L186" s="175"/>
      <c r="M186" s="175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130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0"/>
      <c r="C187" s="198" t="s">
        <v>320</v>
      </c>
      <c r="D187" s="165"/>
      <c r="E187" s="171"/>
      <c r="F187" s="175"/>
      <c r="G187" s="175"/>
      <c r="H187" s="175"/>
      <c r="I187" s="175"/>
      <c r="J187" s="175"/>
      <c r="K187" s="175"/>
      <c r="L187" s="175"/>
      <c r="M187" s="175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130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198" t="s">
        <v>321</v>
      </c>
      <c r="D188" s="165"/>
      <c r="E188" s="171">
        <v>43.2</v>
      </c>
      <c r="F188" s="175"/>
      <c r="G188" s="175"/>
      <c r="H188" s="175"/>
      <c r="I188" s="175"/>
      <c r="J188" s="175"/>
      <c r="K188" s="175"/>
      <c r="L188" s="175"/>
      <c r="M188" s="175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130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/>
      <c r="B189" s="160"/>
      <c r="C189" s="198" t="s">
        <v>322</v>
      </c>
      <c r="D189" s="165"/>
      <c r="E189" s="171"/>
      <c r="F189" s="175"/>
      <c r="G189" s="175"/>
      <c r="H189" s="175"/>
      <c r="I189" s="175"/>
      <c r="J189" s="175"/>
      <c r="K189" s="175"/>
      <c r="L189" s="175"/>
      <c r="M189" s="175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130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/>
      <c r="B190" s="160"/>
      <c r="C190" s="198" t="s">
        <v>323</v>
      </c>
      <c r="D190" s="165"/>
      <c r="E190" s="171">
        <v>125</v>
      </c>
      <c r="F190" s="175"/>
      <c r="G190" s="175"/>
      <c r="H190" s="175"/>
      <c r="I190" s="175"/>
      <c r="J190" s="175"/>
      <c r="K190" s="175"/>
      <c r="L190" s="175"/>
      <c r="M190" s="175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130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ht="22.5" outlineLevel="1" x14ac:dyDescent="0.2">
      <c r="A191" s="154">
        <v>44</v>
      </c>
      <c r="B191" s="160" t="s">
        <v>324</v>
      </c>
      <c r="C191" s="197" t="s">
        <v>325</v>
      </c>
      <c r="D191" s="162" t="s">
        <v>188</v>
      </c>
      <c r="E191" s="170">
        <v>1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15</v>
      </c>
      <c r="M191" s="175">
        <f>G191*(1+L191/100)</f>
        <v>0</v>
      </c>
      <c r="N191" s="163">
        <v>0</v>
      </c>
      <c r="O191" s="163">
        <f>ROUND(E191*N191,5)</f>
        <v>0</v>
      </c>
      <c r="P191" s="163">
        <v>0</v>
      </c>
      <c r="Q191" s="163">
        <f>ROUND(E191*P191,5)</f>
        <v>0</v>
      </c>
      <c r="R191" s="163"/>
      <c r="S191" s="163"/>
      <c r="T191" s="164">
        <v>0</v>
      </c>
      <c r="U191" s="163">
        <f>ROUND(E191*T191,2)</f>
        <v>0</v>
      </c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128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198" t="s">
        <v>326</v>
      </c>
      <c r="D192" s="165"/>
      <c r="E192" s="171"/>
      <c r="F192" s="175"/>
      <c r="G192" s="175"/>
      <c r="H192" s="175"/>
      <c r="I192" s="175"/>
      <c r="J192" s="175"/>
      <c r="K192" s="175"/>
      <c r="L192" s="175"/>
      <c r="M192" s="175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130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54"/>
      <c r="B193" s="160"/>
      <c r="C193" s="198" t="s">
        <v>327</v>
      </c>
      <c r="D193" s="165"/>
      <c r="E193" s="171">
        <v>1</v>
      </c>
      <c r="F193" s="175"/>
      <c r="G193" s="175"/>
      <c r="H193" s="175"/>
      <c r="I193" s="175"/>
      <c r="J193" s="175"/>
      <c r="K193" s="175"/>
      <c r="L193" s="175"/>
      <c r="M193" s="175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130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x14ac:dyDescent="0.2">
      <c r="A194" s="155" t="s">
        <v>125</v>
      </c>
      <c r="B194" s="161" t="s">
        <v>72</v>
      </c>
      <c r="C194" s="199" t="s">
        <v>73</v>
      </c>
      <c r="D194" s="166"/>
      <c r="E194" s="172"/>
      <c r="F194" s="176"/>
      <c r="G194" s="176">
        <f>SUMIF(AE195:AE299,"&lt;&gt;NOR",G195:G299)</f>
        <v>0</v>
      </c>
      <c r="H194" s="176"/>
      <c r="I194" s="176">
        <f>SUM(I195:I299)</f>
        <v>0</v>
      </c>
      <c r="J194" s="176"/>
      <c r="K194" s="176">
        <f>SUM(K195:K299)</f>
        <v>0</v>
      </c>
      <c r="L194" s="176"/>
      <c r="M194" s="176">
        <f>SUM(M195:M299)</f>
        <v>0</v>
      </c>
      <c r="N194" s="167"/>
      <c r="O194" s="167">
        <f>SUM(O195:O299)</f>
        <v>2.2030000000000001E-2</v>
      </c>
      <c r="P194" s="167"/>
      <c r="Q194" s="167">
        <f>SUM(Q195:Q299)</f>
        <v>13.867750000000003</v>
      </c>
      <c r="R194" s="167"/>
      <c r="S194" s="167"/>
      <c r="T194" s="168"/>
      <c r="U194" s="167">
        <f>SUM(U195:U299)</f>
        <v>175.04000000000002</v>
      </c>
      <c r="AE194" t="s">
        <v>126</v>
      </c>
    </row>
    <row r="195" spans="1:60" ht="22.5" outlineLevel="1" x14ac:dyDescent="0.2">
      <c r="A195" s="154">
        <v>45</v>
      </c>
      <c r="B195" s="160" t="s">
        <v>328</v>
      </c>
      <c r="C195" s="197" t="s">
        <v>329</v>
      </c>
      <c r="D195" s="162" t="s">
        <v>188</v>
      </c>
      <c r="E195" s="170">
        <v>1</v>
      </c>
      <c r="F195" s="174"/>
      <c r="G195" s="175">
        <f>ROUND(E195*F195,2)</f>
        <v>0</v>
      </c>
      <c r="H195" s="174"/>
      <c r="I195" s="175">
        <f>ROUND(E195*H195,2)</f>
        <v>0</v>
      </c>
      <c r="J195" s="174"/>
      <c r="K195" s="175">
        <f>ROUND(E195*J195,2)</f>
        <v>0</v>
      </c>
      <c r="L195" s="175">
        <v>15</v>
      </c>
      <c r="M195" s="175">
        <f>G195*(1+L195/100)</f>
        <v>0</v>
      </c>
      <c r="N195" s="163">
        <v>0</v>
      </c>
      <c r="O195" s="163">
        <f>ROUND(E195*N195,5)</f>
        <v>0</v>
      </c>
      <c r="P195" s="163">
        <v>0</v>
      </c>
      <c r="Q195" s="163">
        <f>ROUND(E195*P195,5)</f>
        <v>0</v>
      </c>
      <c r="R195" s="163"/>
      <c r="S195" s="163"/>
      <c r="T195" s="164">
        <v>0</v>
      </c>
      <c r="U195" s="163">
        <f>ROUND(E195*T195,2)</f>
        <v>0</v>
      </c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128</v>
      </c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54"/>
      <c r="B196" s="160"/>
      <c r="C196" s="198" t="s">
        <v>330</v>
      </c>
      <c r="D196" s="165"/>
      <c r="E196" s="171"/>
      <c r="F196" s="175"/>
      <c r="G196" s="175"/>
      <c r="H196" s="175"/>
      <c r="I196" s="175"/>
      <c r="J196" s="175"/>
      <c r="K196" s="175"/>
      <c r="L196" s="175"/>
      <c r="M196" s="175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130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54"/>
      <c r="B197" s="160"/>
      <c r="C197" s="198" t="s">
        <v>331</v>
      </c>
      <c r="D197" s="165"/>
      <c r="E197" s="171"/>
      <c r="F197" s="175"/>
      <c r="G197" s="175"/>
      <c r="H197" s="175"/>
      <c r="I197" s="175"/>
      <c r="J197" s="175"/>
      <c r="K197" s="175"/>
      <c r="L197" s="175"/>
      <c r="M197" s="175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130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/>
      <c r="B198" s="160"/>
      <c r="C198" s="198" t="s">
        <v>332</v>
      </c>
      <c r="D198" s="165"/>
      <c r="E198" s="171"/>
      <c r="F198" s="175"/>
      <c r="G198" s="175"/>
      <c r="H198" s="175"/>
      <c r="I198" s="175"/>
      <c r="J198" s="175"/>
      <c r="K198" s="175"/>
      <c r="L198" s="175"/>
      <c r="M198" s="175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130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/>
      <c r="B199" s="160"/>
      <c r="C199" s="198" t="s">
        <v>333</v>
      </c>
      <c r="D199" s="165"/>
      <c r="E199" s="171"/>
      <c r="F199" s="175"/>
      <c r="G199" s="175"/>
      <c r="H199" s="175"/>
      <c r="I199" s="175"/>
      <c r="J199" s="175"/>
      <c r="K199" s="175"/>
      <c r="L199" s="175"/>
      <c r="M199" s="175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130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0"/>
      <c r="C200" s="198" t="s">
        <v>334</v>
      </c>
      <c r="D200" s="165"/>
      <c r="E200" s="171"/>
      <c r="F200" s="175"/>
      <c r="G200" s="175"/>
      <c r="H200" s="175"/>
      <c r="I200" s="175"/>
      <c r="J200" s="175"/>
      <c r="K200" s="175"/>
      <c r="L200" s="175"/>
      <c r="M200" s="175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130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0"/>
      <c r="C201" s="198" t="s">
        <v>327</v>
      </c>
      <c r="D201" s="165"/>
      <c r="E201" s="171">
        <v>1</v>
      </c>
      <c r="F201" s="175"/>
      <c r="G201" s="175"/>
      <c r="H201" s="175"/>
      <c r="I201" s="175"/>
      <c r="J201" s="175"/>
      <c r="K201" s="175"/>
      <c r="L201" s="175"/>
      <c r="M201" s="175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130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ht="22.5" outlineLevel="1" x14ac:dyDescent="0.2">
      <c r="A202" s="154">
        <v>46</v>
      </c>
      <c r="B202" s="160" t="s">
        <v>335</v>
      </c>
      <c r="C202" s="197" t="s">
        <v>336</v>
      </c>
      <c r="D202" s="162" t="s">
        <v>188</v>
      </c>
      <c r="E202" s="170">
        <v>1</v>
      </c>
      <c r="F202" s="174"/>
      <c r="G202" s="175">
        <f>ROUND(E202*F202,2)</f>
        <v>0</v>
      </c>
      <c r="H202" s="174"/>
      <c r="I202" s="175">
        <f>ROUND(E202*H202,2)</f>
        <v>0</v>
      </c>
      <c r="J202" s="174"/>
      <c r="K202" s="175">
        <f>ROUND(E202*J202,2)</f>
        <v>0</v>
      </c>
      <c r="L202" s="175">
        <v>15</v>
      </c>
      <c r="M202" s="175">
        <f>G202*(1+L202/100)</f>
        <v>0</v>
      </c>
      <c r="N202" s="163">
        <v>0</v>
      </c>
      <c r="O202" s="163">
        <f>ROUND(E202*N202,5)</f>
        <v>0</v>
      </c>
      <c r="P202" s="163">
        <v>0</v>
      </c>
      <c r="Q202" s="163">
        <f>ROUND(E202*P202,5)</f>
        <v>0</v>
      </c>
      <c r="R202" s="163"/>
      <c r="S202" s="163"/>
      <c r="T202" s="164">
        <v>0</v>
      </c>
      <c r="U202" s="163">
        <f>ROUND(E202*T202,2)</f>
        <v>0</v>
      </c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128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/>
      <c r="B203" s="160"/>
      <c r="C203" s="198" t="s">
        <v>330</v>
      </c>
      <c r="D203" s="165"/>
      <c r="E203" s="171"/>
      <c r="F203" s="175"/>
      <c r="G203" s="175"/>
      <c r="H203" s="175"/>
      <c r="I203" s="175"/>
      <c r="J203" s="175"/>
      <c r="K203" s="175"/>
      <c r="L203" s="175"/>
      <c r="M203" s="175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130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/>
      <c r="B204" s="160"/>
      <c r="C204" s="198" t="s">
        <v>337</v>
      </c>
      <c r="D204" s="165"/>
      <c r="E204" s="171"/>
      <c r="F204" s="175"/>
      <c r="G204" s="175"/>
      <c r="H204" s="175"/>
      <c r="I204" s="175"/>
      <c r="J204" s="175"/>
      <c r="K204" s="175"/>
      <c r="L204" s="175"/>
      <c r="M204" s="175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130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54"/>
      <c r="B205" s="160"/>
      <c r="C205" s="198" t="s">
        <v>338</v>
      </c>
      <c r="D205" s="165"/>
      <c r="E205" s="171"/>
      <c r="F205" s="175"/>
      <c r="G205" s="175"/>
      <c r="H205" s="175"/>
      <c r="I205" s="175"/>
      <c r="J205" s="175"/>
      <c r="K205" s="175"/>
      <c r="L205" s="175"/>
      <c r="M205" s="175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130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/>
      <c r="B206" s="160"/>
      <c r="C206" s="198" t="s">
        <v>339</v>
      </c>
      <c r="D206" s="165"/>
      <c r="E206" s="171"/>
      <c r="F206" s="175"/>
      <c r="G206" s="175"/>
      <c r="H206" s="175"/>
      <c r="I206" s="175"/>
      <c r="J206" s="175"/>
      <c r="K206" s="175"/>
      <c r="L206" s="175"/>
      <c r="M206" s="175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130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/>
      <c r="B207" s="160"/>
      <c r="C207" s="198" t="s">
        <v>333</v>
      </c>
      <c r="D207" s="165"/>
      <c r="E207" s="171"/>
      <c r="F207" s="175"/>
      <c r="G207" s="175"/>
      <c r="H207" s="175"/>
      <c r="I207" s="175"/>
      <c r="J207" s="175"/>
      <c r="K207" s="175"/>
      <c r="L207" s="175"/>
      <c r="M207" s="175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130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/>
      <c r="B208" s="160"/>
      <c r="C208" s="198" t="s">
        <v>327</v>
      </c>
      <c r="D208" s="165"/>
      <c r="E208" s="171">
        <v>1</v>
      </c>
      <c r="F208" s="175"/>
      <c r="G208" s="175"/>
      <c r="H208" s="175"/>
      <c r="I208" s="175"/>
      <c r="J208" s="175"/>
      <c r="K208" s="175"/>
      <c r="L208" s="175"/>
      <c r="M208" s="175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130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ht="22.5" outlineLevel="1" x14ac:dyDescent="0.2">
      <c r="A209" s="154">
        <v>47</v>
      </c>
      <c r="B209" s="160" t="s">
        <v>340</v>
      </c>
      <c r="C209" s="197" t="s">
        <v>341</v>
      </c>
      <c r="D209" s="162" t="s">
        <v>188</v>
      </c>
      <c r="E209" s="170">
        <v>1</v>
      </c>
      <c r="F209" s="174"/>
      <c r="G209" s="175">
        <f>ROUND(E209*F209,2)</f>
        <v>0</v>
      </c>
      <c r="H209" s="174"/>
      <c r="I209" s="175">
        <f>ROUND(E209*H209,2)</f>
        <v>0</v>
      </c>
      <c r="J209" s="174"/>
      <c r="K209" s="175">
        <f>ROUND(E209*J209,2)</f>
        <v>0</v>
      </c>
      <c r="L209" s="175">
        <v>15</v>
      </c>
      <c r="M209" s="175">
        <f>G209*(1+L209/100)</f>
        <v>0</v>
      </c>
      <c r="N209" s="163">
        <v>0</v>
      </c>
      <c r="O209" s="163">
        <f>ROUND(E209*N209,5)</f>
        <v>0</v>
      </c>
      <c r="P209" s="163">
        <v>0</v>
      </c>
      <c r="Q209" s="163">
        <f>ROUND(E209*P209,5)</f>
        <v>0</v>
      </c>
      <c r="R209" s="163"/>
      <c r="S209" s="163"/>
      <c r="T209" s="164">
        <v>0</v>
      </c>
      <c r="U209" s="163">
        <f>ROUND(E209*T209,2)</f>
        <v>0</v>
      </c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128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0"/>
      <c r="C210" s="198" t="s">
        <v>54</v>
      </c>
      <c r="D210" s="165"/>
      <c r="E210" s="171">
        <v>1</v>
      </c>
      <c r="F210" s="175"/>
      <c r="G210" s="175"/>
      <c r="H210" s="175"/>
      <c r="I210" s="175"/>
      <c r="J210" s="175"/>
      <c r="K210" s="175"/>
      <c r="L210" s="175"/>
      <c r="M210" s="175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130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ht="22.5" outlineLevel="1" x14ac:dyDescent="0.2">
      <c r="A211" s="154">
        <v>48</v>
      </c>
      <c r="B211" s="160" t="s">
        <v>342</v>
      </c>
      <c r="C211" s="197" t="s">
        <v>343</v>
      </c>
      <c r="D211" s="162" t="s">
        <v>167</v>
      </c>
      <c r="E211" s="170">
        <v>3.4649999999999999</v>
      </c>
      <c r="F211" s="174"/>
      <c r="G211" s="175">
        <f>ROUND(E211*F211,2)</f>
        <v>0</v>
      </c>
      <c r="H211" s="174"/>
      <c r="I211" s="175">
        <f>ROUND(E211*H211,2)</f>
        <v>0</v>
      </c>
      <c r="J211" s="174"/>
      <c r="K211" s="175">
        <f>ROUND(E211*J211,2)</f>
        <v>0</v>
      </c>
      <c r="L211" s="175">
        <v>15</v>
      </c>
      <c r="M211" s="175">
        <f>G211*(1+L211/100)</f>
        <v>0</v>
      </c>
      <c r="N211" s="163">
        <v>0</v>
      </c>
      <c r="O211" s="163">
        <f>ROUND(E211*N211,5)</f>
        <v>0</v>
      </c>
      <c r="P211" s="163">
        <v>0</v>
      </c>
      <c r="Q211" s="163">
        <f>ROUND(E211*P211,5)</f>
        <v>0</v>
      </c>
      <c r="R211" s="163"/>
      <c r="S211" s="163"/>
      <c r="T211" s="164">
        <v>0</v>
      </c>
      <c r="U211" s="163">
        <f>ROUND(E211*T211,2)</f>
        <v>0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128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54"/>
      <c r="B212" s="160"/>
      <c r="C212" s="198" t="s">
        <v>344</v>
      </c>
      <c r="D212" s="165"/>
      <c r="E212" s="171">
        <v>3.4649999999999999</v>
      </c>
      <c r="F212" s="175"/>
      <c r="G212" s="175"/>
      <c r="H212" s="175"/>
      <c r="I212" s="175"/>
      <c r="J212" s="175"/>
      <c r="K212" s="175"/>
      <c r="L212" s="175"/>
      <c r="M212" s="175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130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>
        <v>49</v>
      </c>
      <c r="B213" s="160" t="s">
        <v>345</v>
      </c>
      <c r="C213" s="197" t="s">
        <v>346</v>
      </c>
      <c r="D213" s="162" t="s">
        <v>161</v>
      </c>
      <c r="E213" s="170">
        <v>40.28</v>
      </c>
      <c r="F213" s="174"/>
      <c r="G213" s="175">
        <f>ROUND(E213*F213,2)</f>
        <v>0</v>
      </c>
      <c r="H213" s="174"/>
      <c r="I213" s="175">
        <f>ROUND(E213*H213,2)</f>
        <v>0</v>
      </c>
      <c r="J213" s="174"/>
      <c r="K213" s="175">
        <f>ROUND(E213*J213,2)</f>
        <v>0</v>
      </c>
      <c r="L213" s="175">
        <v>15</v>
      </c>
      <c r="M213" s="175">
        <f>G213*(1+L213/100)</f>
        <v>0</v>
      </c>
      <c r="N213" s="163">
        <v>0</v>
      </c>
      <c r="O213" s="163">
        <f>ROUND(E213*N213,5)</f>
        <v>0</v>
      </c>
      <c r="P213" s="163">
        <v>3.3600000000000001E-3</v>
      </c>
      <c r="Q213" s="163">
        <f>ROUND(E213*P213,5)</f>
        <v>0.13533999999999999</v>
      </c>
      <c r="R213" s="163"/>
      <c r="S213" s="163"/>
      <c r="T213" s="164">
        <v>0.06</v>
      </c>
      <c r="U213" s="163">
        <f>ROUND(E213*T213,2)</f>
        <v>2.42</v>
      </c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128</v>
      </c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0"/>
      <c r="C214" s="198" t="s">
        <v>347</v>
      </c>
      <c r="D214" s="165"/>
      <c r="E214" s="171"/>
      <c r="F214" s="175"/>
      <c r="G214" s="175"/>
      <c r="H214" s="175"/>
      <c r="I214" s="175"/>
      <c r="J214" s="175"/>
      <c r="K214" s="175"/>
      <c r="L214" s="175"/>
      <c r="M214" s="175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130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/>
      <c r="B215" s="160"/>
      <c r="C215" s="198" t="s">
        <v>348</v>
      </c>
      <c r="D215" s="165"/>
      <c r="E215" s="171">
        <v>40.28</v>
      </c>
      <c r="F215" s="175"/>
      <c r="G215" s="175"/>
      <c r="H215" s="175"/>
      <c r="I215" s="175"/>
      <c r="J215" s="175"/>
      <c r="K215" s="175"/>
      <c r="L215" s="175"/>
      <c r="M215" s="175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130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>
        <v>50</v>
      </c>
      <c r="B216" s="160" t="s">
        <v>349</v>
      </c>
      <c r="C216" s="197" t="s">
        <v>350</v>
      </c>
      <c r="D216" s="162" t="s">
        <v>161</v>
      </c>
      <c r="E216" s="170">
        <v>25.88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15</v>
      </c>
      <c r="M216" s="175">
        <f>G216*(1+L216/100)</f>
        <v>0</v>
      </c>
      <c r="N216" s="163">
        <v>0</v>
      </c>
      <c r="O216" s="163">
        <f>ROUND(E216*N216,5)</f>
        <v>0</v>
      </c>
      <c r="P216" s="163">
        <v>2.8500000000000001E-3</v>
      </c>
      <c r="Q216" s="163">
        <f>ROUND(E216*P216,5)</f>
        <v>7.3760000000000006E-2</v>
      </c>
      <c r="R216" s="163"/>
      <c r="S216" s="163"/>
      <c r="T216" s="164">
        <v>0.06</v>
      </c>
      <c r="U216" s="163">
        <f>ROUND(E216*T216,2)</f>
        <v>1.55</v>
      </c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128</v>
      </c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/>
      <c r="B217" s="160"/>
      <c r="C217" s="198" t="s">
        <v>351</v>
      </c>
      <c r="D217" s="165"/>
      <c r="E217" s="171"/>
      <c r="F217" s="175"/>
      <c r="G217" s="175"/>
      <c r="H217" s="175"/>
      <c r="I217" s="175"/>
      <c r="J217" s="175"/>
      <c r="K217" s="175"/>
      <c r="L217" s="175"/>
      <c r="M217" s="175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130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/>
      <c r="B218" s="160"/>
      <c r="C218" s="198" t="s">
        <v>352</v>
      </c>
      <c r="D218" s="165"/>
      <c r="E218" s="171">
        <v>25.88</v>
      </c>
      <c r="F218" s="175"/>
      <c r="G218" s="175"/>
      <c r="H218" s="175"/>
      <c r="I218" s="175"/>
      <c r="J218" s="175"/>
      <c r="K218" s="175"/>
      <c r="L218" s="175"/>
      <c r="M218" s="175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130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54">
        <v>51</v>
      </c>
      <c r="B219" s="160" t="s">
        <v>353</v>
      </c>
      <c r="C219" s="197" t="s">
        <v>354</v>
      </c>
      <c r="D219" s="162" t="s">
        <v>161</v>
      </c>
      <c r="E219" s="170">
        <v>31.2</v>
      </c>
      <c r="F219" s="174"/>
      <c r="G219" s="175">
        <f>ROUND(E219*F219,2)</f>
        <v>0</v>
      </c>
      <c r="H219" s="174"/>
      <c r="I219" s="175">
        <f>ROUND(E219*H219,2)</f>
        <v>0</v>
      </c>
      <c r="J219" s="174"/>
      <c r="K219" s="175">
        <f>ROUND(E219*J219,2)</f>
        <v>0</v>
      </c>
      <c r="L219" s="175">
        <v>15</v>
      </c>
      <c r="M219" s="175">
        <f>G219*(1+L219/100)</f>
        <v>0</v>
      </c>
      <c r="N219" s="163">
        <v>0</v>
      </c>
      <c r="O219" s="163">
        <f>ROUND(E219*N219,5)</f>
        <v>0</v>
      </c>
      <c r="P219" s="163">
        <v>1.3500000000000001E-3</v>
      </c>
      <c r="Q219" s="163">
        <f>ROUND(E219*P219,5)</f>
        <v>4.2119999999999998E-2</v>
      </c>
      <c r="R219" s="163"/>
      <c r="S219" s="163"/>
      <c r="T219" s="164">
        <v>0.08</v>
      </c>
      <c r="U219" s="163">
        <f>ROUND(E219*T219,2)</f>
        <v>2.5</v>
      </c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128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0"/>
      <c r="C220" s="198" t="s">
        <v>351</v>
      </c>
      <c r="D220" s="165"/>
      <c r="E220" s="171"/>
      <c r="F220" s="175"/>
      <c r="G220" s="175"/>
      <c r="H220" s="175"/>
      <c r="I220" s="175"/>
      <c r="J220" s="175"/>
      <c r="K220" s="175"/>
      <c r="L220" s="175"/>
      <c r="M220" s="175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130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54"/>
      <c r="B221" s="160"/>
      <c r="C221" s="198" t="s">
        <v>355</v>
      </c>
      <c r="D221" s="165"/>
      <c r="E221" s="171">
        <v>13.2</v>
      </c>
      <c r="F221" s="175"/>
      <c r="G221" s="175"/>
      <c r="H221" s="175"/>
      <c r="I221" s="175"/>
      <c r="J221" s="175"/>
      <c r="K221" s="175"/>
      <c r="L221" s="175"/>
      <c r="M221" s="175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130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54"/>
      <c r="B222" s="160"/>
      <c r="C222" s="200" t="s">
        <v>239</v>
      </c>
      <c r="D222" s="169"/>
      <c r="E222" s="173">
        <v>13.2</v>
      </c>
      <c r="F222" s="175"/>
      <c r="G222" s="175"/>
      <c r="H222" s="175"/>
      <c r="I222" s="175"/>
      <c r="J222" s="175"/>
      <c r="K222" s="175"/>
      <c r="L222" s="175"/>
      <c r="M222" s="175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130</v>
      </c>
      <c r="AF222" s="153">
        <v>1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54"/>
      <c r="B223" s="160"/>
      <c r="C223" s="198" t="s">
        <v>356</v>
      </c>
      <c r="D223" s="165"/>
      <c r="E223" s="171">
        <v>6</v>
      </c>
      <c r="F223" s="175"/>
      <c r="G223" s="175"/>
      <c r="H223" s="175"/>
      <c r="I223" s="175"/>
      <c r="J223" s="175"/>
      <c r="K223" s="175"/>
      <c r="L223" s="175"/>
      <c r="M223" s="175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130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0"/>
      <c r="C224" s="200" t="s">
        <v>239</v>
      </c>
      <c r="D224" s="169"/>
      <c r="E224" s="173">
        <v>6</v>
      </c>
      <c r="F224" s="175"/>
      <c r="G224" s="175"/>
      <c r="H224" s="175"/>
      <c r="I224" s="175"/>
      <c r="J224" s="175"/>
      <c r="K224" s="175"/>
      <c r="L224" s="175"/>
      <c r="M224" s="175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130</v>
      </c>
      <c r="AF224" s="153">
        <v>1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/>
      <c r="B225" s="160"/>
      <c r="C225" s="198" t="s">
        <v>357</v>
      </c>
      <c r="D225" s="165"/>
      <c r="E225" s="171">
        <v>12</v>
      </c>
      <c r="F225" s="175"/>
      <c r="G225" s="175"/>
      <c r="H225" s="175"/>
      <c r="I225" s="175"/>
      <c r="J225" s="175"/>
      <c r="K225" s="175"/>
      <c r="L225" s="175"/>
      <c r="M225" s="175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130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/>
      <c r="B226" s="160"/>
      <c r="C226" s="200" t="s">
        <v>239</v>
      </c>
      <c r="D226" s="169"/>
      <c r="E226" s="173">
        <v>12</v>
      </c>
      <c r="F226" s="175"/>
      <c r="G226" s="175"/>
      <c r="H226" s="175"/>
      <c r="I226" s="175"/>
      <c r="J226" s="175"/>
      <c r="K226" s="175"/>
      <c r="L226" s="175"/>
      <c r="M226" s="175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130</v>
      </c>
      <c r="AF226" s="153">
        <v>1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ht="22.5" outlineLevel="1" x14ac:dyDescent="0.2">
      <c r="A227" s="154">
        <v>52</v>
      </c>
      <c r="B227" s="160" t="s">
        <v>358</v>
      </c>
      <c r="C227" s="197" t="s">
        <v>359</v>
      </c>
      <c r="D227" s="162" t="s">
        <v>161</v>
      </c>
      <c r="E227" s="170">
        <v>12</v>
      </c>
      <c r="F227" s="174"/>
      <c r="G227" s="175">
        <f>ROUND(E227*F227,2)</f>
        <v>0</v>
      </c>
      <c r="H227" s="174"/>
      <c r="I227" s="175">
        <f>ROUND(E227*H227,2)</f>
        <v>0</v>
      </c>
      <c r="J227" s="174"/>
      <c r="K227" s="175">
        <f>ROUND(E227*J227,2)</f>
        <v>0</v>
      </c>
      <c r="L227" s="175">
        <v>15</v>
      </c>
      <c r="M227" s="175">
        <f>G227*(1+L227/100)</f>
        <v>0</v>
      </c>
      <c r="N227" s="163">
        <v>0</v>
      </c>
      <c r="O227" s="163">
        <f>ROUND(E227*N227,5)</f>
        <v>0</v>
      </c>
      <c r="P227" s="163">
        <v>2.8700000000000002E-3</v>
      </c>
      <c r="Q227" s="163">
        <f>ROUND(E227*P227,5)</f>
        <v>3.4439999999999998E-2</v>
      </c>
      <c r="R227" s="163"/>
      <c r="S227" s="163"/>
      <c r="T227" s="164">
        <v>0.09</v>
      </c>
      <c r="U227" s="163">
        <f>ROUND(E227*T227,2)</f>
        <v>1.08</v>
      </c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128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0"/>
      <c r="C228" s="198" t="s">
        <v>351</v>
      </c>
      <c r="D228" s="165"/>
      <c r="E228" s="171"/>
      <c r="F228" s="175"/>
      <c r="G228" s="175"/>
      <c r="H228" s="175"/>
      <c r="I228" s="175"/>
      <c r="J228" s="175"/>
      <c r="K228" s="175"/>
      <c r="L228" s="175"/>
      <c r="M228" s="175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130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54"/>
      <c r="B229" s="160"/>
      <c r="C229" s="198" t="s">
        <v>357</v>
      </c>
      <c r="D229" s="165"/>
      <c r="E229" s="171">
        <v>12</v>
      </c>
      <c r="F229" s="175"/>
      <c r="G229" s="175"/>
      <c r="H229" s="175"/>
      <c r="I229" s="175"/>
      <c r="J229" s="175"/>
      <c r="K229" s="175"/>
      <c r="L229" s="175"/>
      <c r="M229" s="175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130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0"/>
      <c r="C230" s="200" t="s">
        <v>239</v>
      </c>
      <c r="D230" s="169"/>
      <c r="E230" s="173">
        <v>12</v>
      </c>
      <c r="F230" s="175"/>
      <c r="G230" s="175"/>
      <c r="H230" s="175"/>
      <c r="I230" s="175"/>
      <c r="J230" s="175"/>
      <c r="K230" s="175"/>
      <c r="L230" s="175"/>
      <c r="M230" s="175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130</v>
      </c>
      <c r="AF230" s="153">
        <v>1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ht="33.75" outlineLevel="1" x14ac:dyDescent="0.2">
      <c r="A231" s="154">
        <v>53</v>
      </c>
      <c r="B231" s="160" t="s">
        <v>360</v>
      </c>
      <c r="C231" s="197" t="s">
        <v>361</v>
      </c>
      <c r="D231" s="162" t="s">
        <v>167</v>
      </c>
      <c r="E231" s="170">
        <v>171.36600000000001</v>
      </c>
      <c r="F231" s="174"/>
      <c r="G231" s="175">
        <f>ROUND(E231*F231,2)</f>
        <v>0</v>
      </c>
      <c r="H231" s="174"/>
      <c r="I231" s="175">
        <f>ROUND(E231*H231,2)</f>
        <v>0</v>
      </c>
      <c r="J231" s="174"/>
      <c r="K231" s="175">
        <f>ROUND(E231*J231,2)</f>
        <v>0</v>
      </c>
      <c r="L231" s="175">
        <v>15</v>
      </c>
      <c r="M231" s="175">
        <f>G231*(1+L231/100)</f>
        <v>0</v>
      </c>
      <c r="N231" s="163">
        <v>0</v>
      </c>
      <c r="O231" s="163">
        <f>ROUND(E231*N231,5)</f>
        <v>0</v>
      </c>
      <c r="P231" s="163">
        <v>7.5100000000000002E-3</v>
      </c>
      <c r="Q231" s="163">
        <f>ROUND(E231*P231,5)</f>
        <v>1.2869600000000001</v>
      </c>
      <c r="R231" s="163"/>
      <c r="S231" s="163"/>
      <c r="T231" s="164">
        <v>0.11</v>
      </c>
      <c r="U231" s="163">
        <f>ROUND(E231*T231,2)</f>
        <v>18.850000000000001</v>
      </c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128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/>
      <c r="B232" s="160"/>
      <c r="C232" s="198" t="s">
        <v>351</v>
      </c>
      <c r="D232" s="165"/>
      <c r="E232" s="171"/>
      <c r="F232" s="175"/>
      <c r="G232" s="175"/>
      <c r="H232" s="175"/>
      <c r="I232" s="175"/>
      <c r="J232" s="175"/>
      <c r="K232" s="175"/>
      <c r="L232" s="175"/>
      <c r="M232" s="175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130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/>
      <c r="B233" s="160"/>
      <c r="C233" s="198" t="s">
        <v>362</v>
      </c>
      <c r="D233" s="165"/>
      <c r="E233" s="171">
        <v>108.81</v>
      </c>
      <c r="F233" s="175"/>
      <c r="G233" s="175"/>
      <c r="H233" s="175"/>
      <c r="I233" s="175"/>
      <c r="J233" s="175"/>
      <c r="K233" s="175"/>
      <c r="L233" s="175"/>
      <c r="M233" s="175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130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54"/>
      <c r="B234" s="160"/>
      <c r="C234" s="198" t="s">
        <v>363</v>
      </c>
      <c r="D234" s="165"/>
      <c r="E234" s="171">
        <v>31.05</v>
      </c>
      <c r="F234" s="175"/>
      <c r="G234" s="175"/>
      <c r="H234" s="175"/>
      <c r="I234" s="175"/>
      <c r="J234" s="175"/>
      <c r="K234" s="175"/>
      <c r="L234" s="175"/>
      <c r="M234" s="175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130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54"/>
      <c r="B235" s="160"/>
      <c r="C235" s="198" t="s">
        <v>364</v>
      </c>
      <c r="D235" s="165"/>
      <c r="E235" s="171">
        <v>31.506</v>
      </c>
      <c r="F235" s="175"/>
      <c r="G235" s="175"/>
      <c r="H235" s="175"/>
      <c r="I235" s="175"/>
      <c r="J235" s="175"/>
      <c r="K235" s="175"/>
      <c r="L235" s="175"/>
      <c r="M235" s="175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130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ht="22.5" outlineLevel="1" x14ac:dyDescent="0.2">
      <c r="A236" s="154">
        <v>54</v>
      </c>
      <c r="B236" s="160" t="s">
        <v>365</v>
      </c>
      <c r="C236" s="197" t="s">
        <v>366</v>
      </c>
      <c r="D236" s="162" t="s">
        <v>167</v>
      </c>
      <c r="E236" s="170">
        <v>171.36600000000001</v>
      </c>
      <c r="F236" s="174"/>
      <c r="G236" s="175">
        <f>ROUND(E236*F236,2)</f>
        <v>0</v>
      </c>
      <c r="H236" s="174"/>
      <c r="I236" s="175">
        <f>ROUND(E236*H236,2)</f>
        <v>0</v>
      </c>
      <c r="J236" s="174"/>
      <c r="K236" s="175">
        <f>ROUND(E236*J236,2)</f>
        <v>0</v>
      </c>
      <c r="L236" s="175">
        <v>15</v>
      </c>
      <c r="M236" s="175">
        <f>G236*(1+L236/100)</f>
        <v>0</v>
      </c>
      <c r="N236" s="163">
        <v>0</v>
      </c>
      <c r="O236" s="163">
        <f>ROUND(E236*N236,5)</f>
        <v>0</v>
      </c>
      <c r="P236" s="163">
        <v>6.0000000000000001E-3</v>
      </c>
      <c r="Q236" s="163">
        <f>ROUND(E236*P236,5)</f>
        <v>1.0282</v>
      </c>
      <c r="R236" s="163"/>
      <c r="S236" s="163"/>
      <c r="T236" s="164">
        <v>0.05</v>
      </c>
      <c r="U236" s="163">
        <f>ROUND(E236*T236,2)</f>
        <v>8.57</v>
      </c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128</v>
      </c>
      <c r="AF236" s="153"/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/>
      <c r="B237" s="160"/>
      <c r="C237" s="198" t="s">
        <v>351</v>
      </c>
      <c r="D237" s="165"/>
      <c r="E237" s="171"/>
      <c r="F237" s="175"/>
      <c r="G237" s="175"/>
      <c r="H237" s="175"/>
      <c r="I237" s="175"/>
      <c r="J237" s="175"/>
      <c r="K237" s="175"/>
      <c r="L237" s="175"/>
      <c r="M237" s="175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130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/>
      <c r="B238" s="160"/>
      <c r="C238" s="198" t="s">
        <v>362</v>
      </c>
      <c r="D238" s="165"/>
      <c r="E238" s="171">
        <v>108.81</v>
      </c>
      <c r="F238" s="175"/>
      <c r="G238" s="175"/>
      <c r="H238" s="175"/>
      <c r="I238" s="175"/>
      <c r="J238" s="175"/>
      <c r="K238" s="175"/>
      <c r="L238" s="175"/>
      <c r="M238" s="175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130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/>
      <c r="B239" s="160"/>
      <c r="C239" s="198" t="s">
        <v>363</v>
      </c>
      <c r="D239" s="165"/>
      <c r="E239" s="171">
        <v>31.05</v>
      </c>
      <c r="F239" s="175"/>
      <c r="G239" s="175"/>
      <c r="H239" s="175"/>
      <c r="I239" s="175"/>
      <c r="J239" s="175"/>
      <c r="K239" s="175"/>
      <c r="L239" s="175"/>
      <c r="M239" s="175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130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54"/>
      <c r="B240" s="160"/>
      <c r="C240" s="198" t="s">
        <v>364</v>
      </c>
      <c r="D240" s="165"/>
      <c r="E240" s="171">
        <v>31.506</v>
      </c>
      <c r="F240" s="175"/>
      <c r="G240" s="175"/>
      <c r="H240" s="175"/>
      <c r="I240" s="175"/>
      <c r="J240" s="175"/>
      <c r="K240" s="175"/>
      <c r="L240" s="175"/>
      <c r="M240" s="175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130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54">
        <v>55</v>
      </c>
      <c r="B241" s="160" t="s">
        <v>367</v>
      </c>
      <c r="C241" s="197" t="s">
        <v>368</v>
      </c>
      <c r="D241" s="162" t="s">
        <v>167</v>
      </c>
      <c r="E241" s="170">
        <v>171.36600000000001</v>
      </c>
      <c r="F241" s="174"/>
      <c r="G241" s="175">
        <f>ROUND(E241*F241,2)</f>
        <v>0</v>
      </c>
      <c r="H241" s="174"/>
      <c r="I241" s="175">
        <f>ROUND(E241*H241,2)</f>
        <v>0</v>
      </c>
      <c r="J241" s="174"/>
      <c r="K241" s="175">
        <f>ROUND(E241*J241,2)</f>
        <v>0</v>
      </c>
      <c r="L241" s="175">
        <v>15</v>
      </c>
      <c r="M241" s="175">
        <f>G241*(1+L241/100)</f>
        <v>0</v>
      </c>
      <c r="N241" s="163">
        <v>0</v>
      </c>
      <c r="O241" s="163">
        <f>ROUND(E241*N241,5)</f>
        <v>0</v>
      </c>
      <c r="P241" s="163">
        <v>7.0000000000000001E-3</v>
      </c>
      <c r="Q241" s="163">
        <f>ROUND(E241*P241,5)</f>
        <v>1.19956</v>
      </c>
      <c r="R241" s="163"/>
      <c r="S241" s="163"/>
      <c r="T241" s="164">
        <v>0.06</v>
      </c>
      <c r="U241" s="163">
        <f>ROUND(E241*T241,2)</f>
        <v>10.28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128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54"/>
      <c r="B242" s="160"/>
      <c r="C242" s="198" t="s">
        <v>351</v>
      </c>
      <c r="D242" s="165"/>
      <c r="E242" s="171"/>
      <c r="F242" s="175"/>
      <c r="G242" s="175"/>
      <c r="H242" s="175"/>
      <c r="I242" s="175"/>
      <c r="J242" s="175"/>
      <c r="K242" s="175"/>
      <c r="L242" s="175"/>
      <c r="M242" s="175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130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54"/>
      <c r="B243" s="160"/>
      <c r="C243" s="198" t="s">
        <v>362</v>
      </c>
      <c r="D243" s="165"/>
      <c r="E243" s="171">
        <v>108.81</v>
      </c>
      <c r="F243" s="175"/>
      <c r="G243" s="175"/>
      <c r="H243" s="175"/>
      <c r="I243" s="175"/>
      <c r="J243" s="175"/>
      <c r="K243" s="175"/>
      <c r="L243" s="175"/>
      <c r="M243" s="175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130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0"/>
      <c r="C244" s="198" t="s">
        <v>363</v>
      </c>
      <c r="D244" s="165"/>
      <c r="E244" s="171">
        <v>31.05</v>
      </c>
      <c r="F244" s="175"/>
      <c r="G244" s="175"/>
      <c r="H244" s="175"/>
      <c r="I244" s="175"/>
      <c r="J244" s="175"/>
      <c r="K244" s="175"/>
      <c r="L244" s="175"/>
      <c r="M244" s="175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130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/>
      <c r="B245" s="160"/>
      <c r="C245" s="198" t="s">
        <v>364</v>
      </c>
      <c r="D245" s="165"/>
      <c r="E245" s="171">
        <v>31.506</v>
      </c>
      <c r="F245" s="175"/>
      <c r="G245" s="175"/>
      <c r="H245" s="175"/>
      <c r="I245" s="175"/>
      <c r="J245" s="175"/>
      <c r="K245" s="175"/>
      <c r="L245" s="175"/>
      <c r="M245" s="175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130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54">
        <v>56</v>
      </c>
      <c r="B246" s="160" t="s">
        <v>369</v>
      </c>
      <c r="C246" s="197" t="s">
        <v>370</v>
      </c>
      <c r="D246" s="162" t="s">
        <v>171</v>
      </c>
      <c r="E246" s="170">
        <v>0.70874999999999999</v>
      </c>
      <c r="F246" s="174"/>
      <c r="G246" s="175">
        <f>ROUND(E246*F246,2)</f>
        <v>0</v>
      </c>
      <c r="H246" s="174"/>
      <c r="I246" s="175">
        <f>ROUND(E246*H246,2)</f>
        <v>0</v>
      </c>
      <c r="J246" s="174"/>
      <c r="K246" s="175">
        <f>ROUND(E246*J246,2)</f>
        <v>0</v>
      </c>
      <c r="L246" s="175">
        <v>15</v>
      </c>
      <c r="M246" s="175">
        <f>G246*(1+L246/100)</f>
        <v>0</v>
      </c>
      <c r="N246" s="163">
        <v>0</v>
      </c>
      <c r="O246" s="163">
        <f>ROUND(E246*N246,5)</f>
        <v>0</v>
      </c>
      <c r="P246" s="163">
        <v>1.671</v>
      </c>
      <c r="Q246" s="163">
        <f>ROUND(E246*P246,5)</f>
        <v>1.18432</v>
      </c>
      <c r="R246" s="163"/>
      <c r="S246" s="163"/>
      <c r="T246" s="164">
        <v>2.79</v>
      </c>
      <c r="U246" s="163">
        <f>ROUND(E246*T246,2)</f>
        <v>1.98</v>
      </c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128</v>
      </c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0"/>
      <c r="C247" s="198" t="s">
        <v>347</v>
      </c>
      <c r="D247" s="165"/>
      <c r="E247" s="171"/>
      <c r="F247" s="175"/>
      <c r="G247" s="175"/>
      <c r="H247" s="175"/>
      <c r="I247" s="175"/>
      <c r="J247" s="175"/>
      <c r="K247" s="175"/>
      <c r="L247" s="175"/>
      <c r="M247" s="175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130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54"/>
      <c r="B248" s="160"/>
      <c r="C248" s="198" t="s">
        <v>217</v>
      </c>
      <c r="D248" s="165"/>
      <c r="E248" s="171">
        <v>0.70874999999999999</v>
      </c>
      <c r="F248" s="175"/>
      <c r="G248" s="175"/>
      <c r="H248" s="175"/>
      <c r="I248" s="175"/>
      <c r="J248" s="175"/>
      <c r="K248" s="175"/>
      <c r="L248" s="175"/>
      <c r="M248" s="175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130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>
        <v>57</v>
      </c>
      <c r="B249" s="160" t="s">
        <v>371</v>
      </c>
      <c r="C249" s="197" t="s">
        <v>372</v>
      </c>
      <c r="D249" s="162" t="s">
        <v>211</v>
      </c>
      <c r="E249" s="170">
        <v>11</v>
      </c>
      <c r="F249" s="174"/>
      <c r="G249" s="175">
        <f>ROUND(E249*F249,2)</f>
        <v>0</v>
      </c>
      <c r="H249" s="174"/>
      <c r="I249" s="175">
        <f>ROUND(E249*H249,2)</f>
        <v>0</v>
      </c>
      <c r="J249" s="174"/>
      <c r="K249" s="175">
        <f>ROUND(E249*J249,2)</f>
        <v>0</v>
      </c>
      <c r="L249" s="175">
        <v>15</v>
      </c>
      <c r="M249" s="175">
        <f>G249*(1+L249/100)</f>
        <v>0</v>
      </c>
      <c r="N249" s="163">
        <v>0</v>
      </c>
      <c r="O249" s="163">
        <f>ROUND(E249*N249,5)</f>
        <v>0</v>
      </c>
      <c r="P249" s="163">
        <v>0</v>
      </c>
      <c r="Q249" s="163">
        <f>ROUND(E249*P249,5)</f>
        <v>0</v>
      </c>
      <c r="R249" s="163"/>
      <c r="S249" s="163"/>
      <c r="T249" s="164">
        <v>0.03</v>
      </c>
      <c r="U249" s="163">
        <f>ROUND(E249*T249,2)</f>
        <v>0.33</v>
      </c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128</v>
      </c>
      <c r="AF249" s="153"/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54"/>
      <c r="B250" s="160"/>
      <c r="C250" s="198" t="s">
        <v>373</v>
      </c>
      <c r="D250" s="165"/>
      <c r="E250" s="171">
        <v>11</v>
      </c>
      <c r="F250" s="175"/>
      <c r="G250" s="175"/>
      <c r="H250" s="175"/>
      <c r="I250" s="175"/>
      <c r="J250" s="175"/>
      <c r="K250" s="175"/>
      <c r="L250" s="175"/>
      <c r="M250" s="175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130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>
        <v>58</v>
      </c>
      <c r="B251" s="160" t="s">
        <v>374</v>
      </c>
      <c r="C251" s="197" t="s">
        <v>375</v>
      </c>
      <c r="D251" s="162" t="s">
        <v>167</v>
      </c>
      <c r="E251" s="170">
        <v>5.3239999999999998</v>
      </c>
      <c r="F251" s="174"/>
      <c r="G251" s="175">
        <f>ROUND(E251*F251,2)</f>
        <v>0</v>
      </c>
      <c r="H251" s="174"/>
      <c r="I251" s="175">
        <f>ROUND(E251*H251,2)</f>
        <v>0</v>
      </c>
      <c r="J251" s="174"/>
      <c r="K251" s="175">
        <f>ROUND(E251*J251,2)</f>
        <v>0</v>
      </c>
      <c r="L251" s="175">
        <v>15</v>
      </c>
      <c r="M251" s="175">
        <f>G251*(1+L251/100)</f>
        <v>0</v>
      </c>
      <c r="N251" s="163">
        <v>2.1900000000000001E-3</v>
      </c>
      <c r="O251" s="163">
        <f>ROUND(E251*N251,5)</f>
        <v>1.166E-2</v>
      </c>
      <c r="P251" s="163">
        <v>4.1000000000000002E-2</v>
      </c>
      <c r="Q251" s="163">
        <f>ROUND(E251*P251,5)</f>
        <v>0.21828</v>
      </c>
      <c r="R251" s="163"/>
      <c r="S251" s="163"/>
      <c r="T251" s="164">
        <v>0.52</v>
      </c>
      <c r="U251" s="163">
        <f>ROUND(E251*T251,2)</f>
        <v>2.77</v>
      </c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128</v>
      </c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54"/>
      <c r="B252" s="160"/>
      <c r="C252" s="198" t="s">
        <v>376</v>
      </c>
      <c r="D252" s="165"/>
      <c r="E252" s="171">
        <v>5.3239999999999998</v>
      </c>
      <c r="F252" s="175"/>
      <c r="G252" s="175"/>
      <c r="H252" s="175"/>
      <c r="I252" s="175"/>
      <c r="J252" s="175"/>
      <c r="K252" s="175"/>
      <c r="L252" s="175"/>
      <c r="M252" s="175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130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ht="22.5" outlineLevel="1" x14ac:dyDescent="0.2">
      <c r="A253" s="154">
        <v>59</v>
      </c>
      <c r="B253" s="160" t="s">
        <v>377</v>
      </c>
      <c r="C253" s="197" t="s">
        <v>378</v>
      </c>
      <c r="D253" s="162" t="s">
        <v>167</v>
      </c>
      <c r="E253" s="170">
        <v>42</v>
      </c>
      <c r="F253" s="174"/>
      <c r="G253" s="175">
        <f>ROUND(E253*F253,2)</f>
        <v>0</v>
      </c>
      <c r="H253" s="174"/>
      <c r="I253" s="175">
        <f>ROUND(E253*H253,2)</f>
        <v>0</v>
      </c>
      <c r="J253" s="174"/>
      <c r="K253" s="175">
        <f>ROUND(E253*J253,2)</f>
        <v>0</v>
      </c>
      <c r="L253" s="175">
        <v>15</v>
      </c>
      <c r="M253" s="175">
        <f>G253*(1+L253/100)</f>
        <v>0</v>
      </c>
      <c r="N253" s="163">
        <v>0</v>
      </c>
      <c r="O253" s="163">
        <f>ROUND(E253*N253,5)</f>
        <v>0</v>
      </c>
      <c r="P253" s="163">
        <v>1.2500000000000001E-2</v>
      </c>
      <c r="Q253" s="163">
        <f>ROUND(E253*P253,5)</f>
        <v>0.52500000000000002</v>
      </c>
      <c r="R253" s="163"/>
      <c r="S253" s="163"/>
      <c r="T253" s="164">
        <v>0.20899999999999999</v>
      </c>
      <c r="U253" s="163">
        <f>ROUND(E253*T253,2)</f>
        <v>8.7799999999999994</v>
      </c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128</v>
      </c>
      <c r="AF253" s="153"/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54"/>
      <c r="B254" s="160"/>
      <c r="C254" s="198" t="s">
        <v>235</v>
      </c>
      <c r="D254" s="165"/>
      <c r="E254" s="171"/>
      <c r="F254" s="175"/>
      <c r="G254" s="175"/>
      <c r="H254" s="175"/>
      <c r="I254" s="175"/>
      <c r="J254" s="175"/>
      <c r="K254" s="175"/>
      <c r="L254" s="175"/>
      <c r="M254" s="175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130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54"/>
      <c r="B255" s="160"/>
      <c r="C255" s="198" t="s">
        <v>379</v>
      </c>
      <c r="D255" s="165"/>
      <c r="E255" s="171"/>
      <c r="F255" s="175"/>
      <c r="G255" s="175"/>
      <c r="H255" s="175"/>
      <c r="I255" s="175"/>
      <c r="J255" s="175"/>
      <c r="K255" s="175"/>
      <c r="L255" s="175"/>
      <c r="M255" s="175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130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54"/>
      <c r="B256" s="160"/>
      <c r="C256" s="198" t="s">
        <v>380</v>
      </c>
      <c r="D256" s="165"/>
      <c r="E256" s="171">
        <v>42</v>
      </c>
      <c r="F256" s="175"/>
      <c r="G256" s="175"/>
      <c r="H256" s="175"/>
      <c r="I256" s="175"/>
      <c r="J256" s="175"/>
      <c r="K256" s="175"/>
      <c r="L256" s="175"/>
      <c r="M256" s="175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130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54">
        <v>60</v>
      </c>
      <c r="B257" s="160" t="s">
        <v>381</v>
      </c>
      <c r="C257" s="197" t="s">
        <v>382</v>
      </c>
      <c r="D257" s="162" t="s">
        <v>167</v>
      </c>
      <c r="E257" s="170">
        <v>116.88500000000001</v>
      </c>
      <c r="F257" s="174"/>
      <c r="G257" s="175">
        <f>ROUND(E257*F257,2)</f>
        <v>0</v>
      </c>
      <c r="H257" s="174"/>
      <c r="I257" s="175">
        <f>ROUND(E257*H257,2)</f>
        <v>0</v>
      </c>
      <c r="J257" s="174"/>
      <c r="K257" s="175">
        <f>ROUND(E257*J257,2)</f>
        <v>0</v>
      </c>
      <c r="L257" s="175">
        <v>15</v>
      </c>
      <c r="M257" s="175">
        <f>G257*(1+L257/100)</f>
        <v>0</v>
      </c>
      <c r="N257" s="163">
        <v>0</v>
      </c>
      <c r="O257" s="163">
        <f>ROUND(E257*N257,5)</f>
        <v>0</v>
      </c>
      <c r="P257" s="163">
        <v>4.5999999999999999E-2</v>
      </c>
      <c r="Q257" s="163">
        <f>ROUND(E257*P257,5)</f>
        <v>5.3767100000000001</v>
      </c>
      <c r="R257" s="163"/>
      <c r="S257" s="163"/>
      <c r="T257" s="164">
        <v>0.26</v>
      </c>
      <c r="U257" s="163">
        <f>ROUND(E257*T257,2)</f>
        <v>30.39</v>
      </c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128</v>
      </c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0"/>
      <c r="C258" s="198" t="s">
        <v>235</v>
      </c>
      <c r="D258" s="165"/>
      <c r="E258" s="171"/>
      <c r="F258" s="175"/>
      <c r="G258" s="175"/>
      <c r="H258" s="175"/>
      <c r="I258" s="175"/>
      <c r="J258" s="175"/>
      <c r="K258" s="175"/>
      <c r="L258" s="175"/>
      <c r="M258" s="175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130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54"/>
      <c r="B259" s="160"/>
      <c r="C259" s="198" t="s">
        <v>236</v>
      </c>
      <c r="D259" s="165"/>
      <c r="E259" s="171">
        <v>50.83</v>
      </c>
      <c r="F259" s="175"/>
      <c r="G259" s="175"/>
      <c r="H259" s="175"/>
      <c r="I259" s="175"/>
      <c r="J259" s="175"/>
      <c r="K259" s="175"/>
      <c r="L259" s="175"/>
      <c r="M259" s="175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130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54"/>
      <c r="B260" s="160"/>
      <c r="C260" s="198" t="s">
        <v>237</v>
      </c>
      <c r="D260" s="165"/>
      <c r="E260" s="171">
        <v>0.99</v>
      </c>
      <c r="F260" s="175"/>
      <c r="G260" s="175"/>
      <c r="H260" s="175"/>
      <c r="I260" s="175"/>
      <c r="J260" s="175"/>
      <c r="K260" s="175"/>
      <c r="L260" s="175"/>
      <c r="M260" s="175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130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54"/>
      <c r="B261" s="160"/>
      <c r="C261" s="198" t="s">
        <v>383</v>
      </c>
      <c r="D261" s="165"/>
      <c r="E261" s="171">
        <v>-4.68</v>
      </c>
      <c r="F261" s="175"/>
      <c r="G261" s="175"/>
      <c r="H261" s="175"/>
      <c r="I261" s="175"/>
      <c r="J261" s="175"/>
      <c r="K261" s="175"/>
      <c r="L261" s="175"/>
      <c r="M261" s="175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130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54"/>
      <c r="B262" s="160"/>
      <c r="C262" s="200" t="s">
        <v>239</v>
      </c>
      <c r="D262" s="169"/>
      <c r="E262" s="173">
        <v>47.14</v>
      </c>
      <c r="F262" s="175"/>
      <c r="G262" s="175"/>
      <c r="H262" s="175"/>
      <c r="I262" s="175"/>
      <c r="J262" s="175"/>
      <c r="K262" s="175"/>
      <c r="L262" s="175"/>
      <c r="M262" s="175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130</v>
      </c>
      <c r="AF262" s="153">
        <v>1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54"/>
      <c r="B263" s="160"/>
      <c r="C263" s="198" t="s">
        <v>240</v>
      </c>
      <c r="D263" s="165"/>
      <c r="E263" s="171">
        <v>48.36</v>
      </c>
      <c r="F263" s="175"/>
      <c r="G263" s="175"/>
      <c r="H263" s="175"/>
      <c r="I263" s="175"/>
      <c r="J263" s="175"/>
      <c r="K263" s="175"/>
      <c r="L263" s="175"/>
      <c r="M263" s="175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130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54"/>
      <c r="B264" s="160"/>
      <c r="C264" s="198" t="s">
        <v>241</v>
      </c>
      <c r="D264" s="165"/>
      <c r="E264" s="171">
        <v>18.07</v>
      </c>
      <c r="F264" s="175"/>
      <c r="G264" s="175"/>
      <c r="H264" s="175"/>
      <c r="I264" s="175"/>
      <c r="J264" s="175"/>
      <c r="K264" s="175"/>
      <c r="L264" s="175"/>
      <c r="M264" s="175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130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54"/>
      <c r="B265" s="160"/>
      <c r="C265" s="198" t="s">
        <v>242</v>
      </c>
      <c r="D265" s="165"/>
      <c r="E265" s="171">
        <v>2.82</v>
      </c>
      <c r="F265" s="175"/>
      <c r="G265" s="175"/>
      <c r="H265" s="175"/>
      <c r="I265" s="175"/>
      <c r="J265" s="175"/>
      <c r="K265" s="175"/>
      <c r="L265" s="175"/>
      <c r="M265" s="175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130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54"/>
      <c r="B266" s="160"/>
      <c r="C266" s="198" t="s">
        <v>243</v>
      </c>
      <c r="D266" s="165"/>
      <c r="E266" s="171">
        <v>4.4550000000000001</v>
      </c>
      <c r="F266" s="175"/>
      <c r="G266" s="175"/>
      <c r="H266" s="175"/>
      <c r="I266" s="175"/>
      <c r="J266" s="175"/>
      <c r="K266" s="175"/>
      <c r="L266" s="175"/>
      <c r="M266" s="175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130</v>
      </c>
      <c r="AF266" s="153">
        <v>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54"/>
      <c r="B267" s="160"/>
      <c r="C267" s="198" t="s">
        <v>384</v>
      </c>
      <c r="D267" s="165"/>
      <c r="E267" s="171">
        <v>-3.96</v>
      </c>
      <c r="F267" s="175"/>
      <c r="G267" s="175"/>
      <c r="H267" s="175"/>
      <c r="I267" s="175"/>
      <c r="J267" s="175"/>
      <c r="K267" s="175"/>
      <c r="L267" s="175"/>
      <c r="M267" s="175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130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54"/>
      <c r="B268" s="160"/>
      <c r="C268" s="200" t="s">
        <v>239</v>
      </c>
      <c r="D268" s="169"/>
      <c r="E268" s="173">
        <v>69.745000000000005</v>
      </c>
      <c r="F268" s="175"/>
      <c r="G268" s="175"/>
      <c r="H268" s="175"/>
      <c r="I268" s="175"/>
      <c r="J268" s="175"/>
      <c r="K268" s="175"/>
      <c r="L268" s="175"/>
      <c r="M268" s="175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130</v>
      </c>
      <c r="AF268" s="153">
        <v>1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54">
        <v>61</v>
      </c>
      <c r="B269" s="160" t="s">
        <v>385</v>
      </c>
      <c r="C269" s="197" t="s">
        <v>386</v>
      </c>
      <c r="D269" s="162" t="s">
        <v>167</v>
      </c>
      <c r="E269" s="170">
        <v>116.88500000000001</v>
      </c>
      <c r="F269" s="174"/>
      <c r="G269" s="175">
        <f>ROUND(E269*F269,2)</f>
        <v>0</v>
      </c>
      <c r="H269" s="174"/>
      <c r="I269" s="175">
        <f>ROUND(E269*H269,2)</f>
        <v>0</v>
      </c>
      <c r="J269" s="174"/>
      <c r="K269" s="175">
        <f>ROUND(E269*J269,2)</f>
        <v>0</v>
      </c>
      <c r="L269" s="175">
        <v>15</v>
      </c>
      <c r="M269" s="175">
        <f>G269*(1+L269/100)</f>
        <v>0</v>
      </c>
      <c r="N269" s="163">
        <v>0</v>
      </c>
      <c r="O269" s="163">
        <f>ROUND(E269*N269,5)</f>
        <v>0</v>
      </c>
      <c r="P269" s="163">
        <v>1.4E-2</v>
      </c>
      <c r="Q269" s="163">
        <f>ROUND(E269*P269,5)</f>
        <v>1.63639</v>
      </c>
      <c r="R269" s="163"/>
      <c r="S269" s="163"/>
      <c r="T269" s="164">
        <v>0.22</v>
      </c>
      <c r="U269" s="163">
        <f>ROUND(E269*T269,2)</f>
        <v>25.71</v>
      </c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128</v>
      </c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54"/>
      <c r="B270" s="160"/>
      <c r="C270" s="198" t="s">
        <v>387</v>
      </c>
      <c r="D270" s="165"/>
      <c r="E270" s="171"/>
      <c r="F270" s="175"/>
      <c r="G270" s="175"/>
      <c r="H270" s="175"/>
      <c r="I270" s="175"/>
      <c r="J270" s="175"/>
      <c r="K270" s="175"/>
      <c r="L270" s="175"/>
      <c r="M270" s="175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130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54"/>
      <c r="B271" s="160"/>
      <c r="C271" s="198" t="s">
        <v>388</v>
      </c>
      <c r="D271" s="165"/>
      <c r="E271" s="171">
        <v>116.88500000000001</v>
      </c>
      <c r="F271" s="175"/>
      <c r="G271" s="175"/>
      <c r="H271" s="175"/>
      <c r="I271" s="175"/>
      <c r="J271" s="175"/>
      <c r="K271" s="175"/>
      <c r="L271" s="175"/>
      <c r="M271" s="175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130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ht="22.5" outlineLevel="1" x14ac:dyDescent="0.2">
      <c r="A272" s="154">
        <v>62</v>
      </c>
      <c r="B272" s="160" t="s">
        <v>389</v>
      </c>
      <c r="C272" s="197" t="s">
        <v>390</v>
      </c>
      <c r="D272" s="162" t="s">
        <v>167</v>
      </c>
      <c r="E272" s="170">
        <v>15.471</v>
      </c>
      <c r="F272" s="174"/>
      <c r="G272" s="175">
        <f>ROUND(E272*F272,2)</f>
        <v>0</v>
      </c>
      <c r="H272" s="174"/>
      <c r="I272" s="175">
        <f>ROUND(E272*H272,2)</f>
        <v>0</v>
      </c>
      <c r="J272" s="174"/>
      <c r="K272" s="175">
        <f>ROUND(E272*J272,2)</f>
        <v>0</v>
      </c>
      <c r="L272" s="175">
        <v>15</v>
      </c>
      <c r="M272" s="175">
        <f>G272*(1+L272/100)</f>
        <v>0</v>
      </c>
      <c r="N272" s="163">
        <v>6.7000000000000002E-4</v>
      </c>
      <c r="O272" s="163">
        <f>ROUND(E272*N272,5)</f>
        <v>1.0370000000000001E-2</v>
      </c>
      <c r="P272" s="163">
        <v>5.5E-2</v>
      </c>
      <c r="Q272" s="163">
        <f>ROUND(E272*P272,5)</f>
        <v>0.85091000000000006</v>
      </c>
      <c r="R272" s="163"/>
      <c r="S272" s="163"/>
      <c r="T272" s="164">
        <v>0.48286000000000001</v>
      </c>
      <c r="U272" s="163">
        <f>ROUND(E272*T272,2)</f>
        <v>7.47</v>
      </c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162</v>
      </c>
      <c r="AF272" s="153"/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">
      <c r="A273" s="154"/>
      <c r="B273" s="160"/>
      <c r="C273" s="198" t="s">
        <v>206</v>
      </c>
      <c r="D273" s="165"/>
      <c r="E273" s="171">
        <v>15.471</v>
      </c>
      <c r="F273" s="175"/>
      <c r="G273" s="175"/>
      <c r="H273" s="175"/>
      <c r="I273" s="175"/>
      <c r="J273" s="175"/>
      <c r="K273" s="175"/>
      <c r="L273" s="175"/>
      <c r="M273" s="175"/>
      <c r="N273" s="163"/>
      <c r="O273" s="163"/>
      <c r="P273" s="163"/>
      <c r="Q273" s="163"/>
      <c r="R273" s="163"/>
      <c r="S273" s="163"/>
      <c r="T273" s="164"/>
      <c r="U273" s="16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130</v>
      </c>
      <c r="AF273" s="153">
        <v>0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ht="22.5" outlineLevel="1" x14ac:dyDescent="0.2">
      <c r="A274" s="154">
        <v>63</v>
      </c>
      <c r="B274" s="160" t="s">
        <v>391</v>
      </c>
      <c r="C274" s="197" t="s">
        <v>392</v>
      </c>
      <c r="D274" s="162" t="s">
        <v>167</v>
      </c>
      <c r="E274" s="170">
        <v>1.728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15</v>
      </c>
      <c r="M274" s="175">
        <f>G274*(1+L274/100)</f>
        <v>0</v>
      </c>
      <c r="N274" s="163">
        <v>0</v>
      </c>
      <c r="O274" s="163">
        <f>ROUND(E274*N274,5)</f>
        <v>0</v>
      </c>
      <c r="P274" s="163">
        <v>7.0000000000000007E-2</v>
      </c>
      <c r="Q274" s="163">
        <f>ROUND(E274*P274,5)</f>
        <v>0.12096</v>
      </c>
      <c r="R274" s="163"/>
      <c r="S274" s="163"/>
      <c r="T274" s="164">
        <v>0.42</v>
      </c>
      <c r="U274" s="163">
        <f>ROUND(E274*T274,2)</f>
        <v>0.73</v>
      </c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128</v>
      </c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54"/>
      <c r="B275" s="160"/>
      <c r="C275" s="198" t="s">
        <v>393</v>
      </c>
      <c r="D275" s="165"/>
      <c r="E275" s="171"/>
      <c r="F275" s="175"/>
      <c r="G275" s="175"/>
      <c r="H275" s="175"/>
      <c r="I275" s="175"/>
      <c r="J275" s="175"/>
      <c r="K275" s="175"/>
      <c r="L275" s="175"/>
      <c r="M275" s="175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130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54"/>
      <c r="B276" s="160"/>
      <c r="C276" s="198" t="s">
        <v>394</v>
      </c>
      <c r="D276" s="165"/>
      <c r="E276" s="171">
        <v>1.728</v>
      </c>
      <c r="F276" s="175"/>
      <c r="G276" s="175"/>
      <c r="H276" s="175"/>
      <c r="I276" s="175"/>
      <c r="J276" s="175"/>
      <c r="K276" s="175"/>
      <c r="L276" s="175"/>
      <c r="M276" s="175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130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54">
        <v>64</v>
      </c>
      <c r="B277" s="160" t="s">
        <v>395</v>
      </c>
      <c r="C277" s="197" t="s">
        <v>396</v>
      </c>
      <c r="D277" s="162" t="s">
        <v>161</v>
      </c>
      <c r="E277" s="170">
        <v>17.2</v>
      </c>
      <c r="F277" s="174"/>
      <c r="G277" s="175">
        <f>ROUND(E277*F277,2)</f>
        <v>0</v>
      </c>
      <c r="H277" s="174"/>
      <c r="I277" s="175">
        <f>ROUND(E277*H277,2)</f>
        <v>0</v>
      </c>
      <c r="J277" s="174"/>
      <c r="K277" s="175">
        <f>ROUND(E277*J277,2)</f>
        <v>0</v>
      </c>
      <c r="L277" s="175">
        <v>15</v>
      </c>
      <c r="M277" s="175">
        <f>G277*(1+L277/100)</f>
        <v>0</v>
      </c>
      <c r="N277" s="163">
        <v>0</v>
      </c>
      <c r="O277" s="163">
        <f>ROUND(E277*N277,5)</f>
        <v>0</v>
      </c>
      <c r="P277" s="163">
        <v>8.9999999999999993E-3</v>
      </c>
      <c r="Q277" s="163">
        <f>ROUND(E277*P277,5)</f>
        <v>0.15479999999999999</v>
      </c>
      <c r="R277" s="163"/>
      <c r="S277" s="163"/>
      <c r="T277" s="164">
        <v>0.61</v>
      </c>
      <c r="U277" s="163">
        <f>ROUND(E277*T277,2)</f>
        <v>10.49</v>
      </c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128</v>
      </c>
      <c r="AF277" s="153"/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54"/>
      <c r="B278" s="160"/>
      <c r="C278" s="198" t="s">
        <v>397</v>
      </c>
      <c r="D278" s="165"/>
      <c r="E278" s="171">
        <v>17.2</v>
      </c>
      <c r="F278" s="175"/>
      <c r="G278" s="175"/>
      <c r="H278" s="175"/>
      <c r="I278" s="175"/>
      <c r="J278" s="175"/>
      <c r="K278" s="175"/>
      <c r="L278" s="175"/>
      <c r="M278" s="175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130</v>
      </c>
      <c r="AF278" s="153">
        <v>0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54">
        <v>65</v>
      </c>
      <c r="B279" s="160" t="s">
        <v>398</v>
      </c>
      <c r="C279" s="197" t="s">
        <v>399</v>
      </c>
      <c r="D279" s="162" t="s">
        <v>232</v>
      </c>
      <c r="E279" s="170">
        <v>7</v>
      </c>
      <c r="F279" s="174"/>
      <c r="G279" s="175">
        <f>ROUND(E279*F279,2)</f>
        <v>0</v>
      </c>
      <c r="H279" s="174"/>
      <c r="I279" s="175">
        <f>ROUND(E279*H279,2)</f>
        <v>0</v>
      </c>
      <c r="J279" s="174"/>
      <c r="K279" s="175">
        <f>ROUND(E279*J279,2)</f>
        <v>0</v>
      </c>
      <c r="L279" s="175">
        <v>15</v>
      </c>
      <c r="M279" s="175">
        <f>G279*(1+L279/100)</f>
        <v>0</v>
      </c>
      <c r="N279" s="163">
        <v>0</v>
      </c>
      <c r="O279" s="163">
        <f>ROUND(E279*N279,5)</f>
        <v>0</v>
      </c>
      <c r="P279" s="163">
        <v>0</v>
      </c>
      <c r="Q279" s="163">
        <f>ROUND(E279*P279,5)</f>
        <v>0</v>
      </c>
      <c r="R279" s="163"/>
      <c r="S279" s="163"/>
      <c r="T279" s="164">
        <v>2.0670000000000002</v>
      </c>
      <c r="U279" s="163">
        <f>ROUND(E279*T279,2)</f>
        <v>14.47</v>
      </c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128</v>
      </c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54"/>
      <c r="B280" s="160"/>
      <c r="C280" s="198" t="s">
        <v>400</v>
      </c>
      <c r="D280" s="165"/>
      <c r="E280" s="171">
        <v>7</v>
      </c>
      <c r="F280" s="175"/>
      <c r="G280" s="175"/>
      <c r="H280" s="175"/>
      <c r="I280" s="175"/>
      <c r="J280" s="175"/>
      <c r="K280" s="175"/>
      <c r="L280" s="175"/>
      <c r="M280" s="175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130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54">
        <v>66</v>
      </c>
      <c r="B281" s="160" t="s">
        <v>401</v>
      </c>
      <c r="C281" s="197" t="s">
        <v>402</v>
      </c>
      <c r="D281" s="162" t="s">
        <v>232</v>
      </c>
      <c r="E281" s="170">
        <v>17.68</v>
      </c>
      <c r="F281" s="174"/>
      <c r="G281" s="175">
        <f>ROUND(E281*F281,2)</f>
        <v>0</v>
      </c>
      <c r="H281" s="174"/>
      <c r="I281" s="175">
        <f>ROUND(E281*H281,2)</f>
        <v>0</v>
      </c>
      <c r="J281" s="174"/>
      <c r="K281" s="175">
        <f>ROUND(E281*J281,2)</f>
        <v>0</v>
      </c>
      <c r="L281" s="175">
        <v>15</v>
      </c>
      <c r="M281" s="175">
        <f>G281*(1+L281/100)</f>
        <v>0</v>
      </c>
      <c r="N281" s="163">
        <v>0</v>
      </c>
      <c r="O281" s="163">
        <f>ROUND(E281*N281,5)</f>
        <v>0</v>
      </c>
      <c r="P281" s="163">
        <v>0</v>
      </c>
      <c r="Q281" s="163">
        <f>ROUND(E281*P281,5)</f>
        <v>0</v>
      </c>
      <c r="R281" s="163"/>
      <c r="S281" s="163"/>
      <c r="T281" s="164">
        <v>0.94199999999999995</v>
      </c>
      <c r="U281" s="163">
        <f>ROUND(E281*T281,2)</f>
        <v>16.649999999999999</v>
      </c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128</v>
      </c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54"/>
      <c r="B282" s="160"/>
      <c r="C282" s="198" t="s">
        <v>403</v>
      </c>
      <c r="D282" s="165"/>
      <c r="E282" s="171"/>
      <c r="F282" s="175"/>
      <c r="G282" s="175"/>
      <c r="H282" s="175"/>
      <c r="I282" s="175"/>
      <c r="J282" s="175"/>
      <c r="K282" s="175"/>
      <c r="L282" s="175"/>
      <c r="M282" s="175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130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54"/>
      <c r="B283" s="160"/>
      <c r="C283" s="198" t="s">
        <v>404</v>
      </c>
      <c r="D283" s="165"/>
      <c r="E283" s="171">
        <v>13.77</v>
      </c>
      <c r="F283" s="175"/>
      <c r="G283" s="175"/>
      <c r="H283" s="175"/>
      <c r="I283" s="175"/>
      <c r="J283" s="175"/>
      <c r="K283" s="175"/>
      <c r="L283" s="175"/>
      <c r="M283" s="175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130</v>
      </c>
      <c r="AF283" s="153">
        <v>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">
      <c r="A284" s="154"/>
      <c r="B284" s="160"/>
      <c r="C284" s="200" t="s">
        <v>239</v>
      </c>
      <c r="D284" s="169"/>
      <c r="E284" s="173">
        <v>13.77</v>
      </c>
      <c r="F284" s="175"/>
      <c r="G284" s="175"/>
      <c r="H284" s="175"/>
      <c r="I284" s="175"/>
      <c r="J284" s="175"/>
      <c r="K284" s="175"/>
      <c r="L284" s="175"/>
      <c r="M284" s="175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130</v>
      </c>
      <c r="AF284" s="153">
        <v>1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54"/>
      <c r="B285" s="160"/>
      <c r="C285" s="198" t="s">
        <v>405</v>
      </c>
      <c r="D285" s="165"/>
      <c r="E285" s="171">
        <v>3.91</v>
      </c>
      <c r="F285" s="175"/>
      <c r="G285" s="175"/>
      <c r="H285" s="175"/>
      <c r="I285" s="175"/>
      <c r="J285" s="175"/>
      <c r="K285" s="175"/>
      <c r="L285" s="175"/>
      <c r="M285" s="175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130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54"/>
      <c r="B286" s="160"/>
      <c r="C286" s="200" t="s">
        <v>239</v>
      </c>
      <c r="D286" s="169"/>
      <c r="E286" s="173">
        <v>3.91</v>
      </c>
      <c r="F286" s="175"/>
      <c r="G286" s="175"/>
      <c r="H286" s="175"/>
      <c r="I286" s="175"/>
      <c r="J286" s="175"/>
      <c r="K286" s="175"/>
      <c r="L286" s="175"/>
      <c r="M286" s="175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130</v>
      </c>
      <c r="AF286" s="153">
        <v>1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54">
        <v>67</v>
      </c>
      <c r="B287" s="160" t="s">
        <v>406</v>
      </c>
      <c r="C287" s="197" t="s">
        <v>407</v>
      </c>
      <c r="D287" s="162" t="s">
        <v>232</v>
      </c>
      <c r="E287" s="170">
        <v>13.77</v>
      </c>
      <c r="F287" s="174"/>
      <c r="G287" s="175">
        <f>ROUND(E287*F287,2)</f>
        <v>0</v>
      </c>
      <c r="H287" s="174"/>
      <c r="I287" s="175">
        <f>ROUND(E287*H287,2)</f>
        <v>0</v>
      </c>
      <c r="J287" s="174"/>
      <c r="K287" s="175">
        <f>ROUND(E287*J287,2)</f>
        <v>0</v>
      </c>
      <c r="L287" s="175">
        <v>15</v>
      </c>
      <c r="M287" s="175">
        <f>G287*(1+L287/100)</f>
        <v>0</v>
      </c>
      <c r="N287" s="163">
        <v>0</v>
      </c>
      <c r="O287" s="163">
        <f>ROUND(E287*N287,5)</f>
        <v>0</v>
      </c>
      <c r="P287" s="163">
        <v>0</v>
      </c>
      <c r="Q287" s="163">
        <f>ROUND(E287*P287,5)</f>
        <v>0</v>
      </c>
      <c r="R287" s="163"/>
      <c r="S287" s="163"/>
      <c r="T287" s="164">
        <v>9.9000000000000005E-2</v>
      </c>
      <c r="U287" s="163">
        <f>ROUND(E287*T287,2)</f>
        <v>1.36</v>
      </c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128</v>
      </c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54"/>
      <c r="B288" s="160"/>
      <c r="C288" s="198" t="s">
        <v>404</v>
      </c>
      <c r="D288" s="165"/>
      <c r="E288" s="171">
        <v>13.77</v>
      </c>
      <c r="F288" s="175"/>
      <c r="G288" s="175"/>
      <c r="H288" s="175"/>
      <c r="I288" s="175"/>
      <c r="J288" s="175"/>
      <c r="K288" s="175"/>
      <c r="L288" s="175"/>
      <c r="M288" s="175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130</v>
      </c>
      <c r="AF288" s="153">
        <v>0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54">
        <v>68</v>
      </c>
      <c r="B289" s="160" t="s">
        <v>408</v>
      </c>
      <c r="C289" s="197" t="s">
        <v>409</v>
      </c>
      <c r="D289" s="162" t="s">
        <v>232</v>
      </c>
      <c r="E289" s="170">
        <v>17.68</v>
      </c>
      <c r="F289" s="174"/>
      <c r="G289" s="175">
        <f>ROUND(E289*F289,2)</f>
        <v>0</v>
      </c>
      <c r="H289" s="174"/>
      <c r="I289" s="175">
        <f>ROUND(E289*H289,2)</f>
        <v>0</v>
      </c>
      <c r="J289" s="174"/>
      <c r="K289" s="175">
        <f>ROUND(E289*J289,2)</f>
        <v>0</v>
      </c>
      <c r="L289" s="175">
        <v>15</v>
      </c>
      <c r="M289" s="175">
        <f>G289*(1+L289/100)</f>
        <v>0</v>
      </c>
      <c r="N289" s="163">
        <v>0</v>
      </c>
      <c r="O289" s="163">
        <f>ROUND(E289*N289,5)</f>
        <v>0</v>
      </c>
      <c r="P289" s="163">
        <v>0</v>
      </c>
      <c r="Q289" s="163">
        <f>ROUND(E289*P289,5)</f>
        <v>0</v>
      </c>
      <c r="R289" s="163"/>
      <c r="S289" s="163"/>
      <c r="T289" s="164">
        <v>0.49</v>
      </c>
      <c r="U289" s="163">
        <f>ROUND(E289*T289,2)</f>
        <v>8.66</v>
      </c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128</v>
      </c>
      <c r="AF289" s="153"/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">
      <c r="A290" s="154"/>
      <c r="B290" s="160"/>
      <c r="C290" s="198" t="s">
        <v>403</v>
      </c>
      <c r="D290" s="165"/>
      <c r="E290" s="171"/>
      <c r="F290" s="175"/>
      <c r="G290" s="175"/>
      <c r="H290" s="175"/>
      <c r="I290" s="175"/>
      <c r="J290" s="175"/>
      <c r="K290" s="175"/>
      <c r="L290" s="175"/>
      <c r="M290" s="175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130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54"/>
      <c r="B291" s="160"/>
      <c r="C291" s="198" t="s">
        <v>410</v>
      </c>
      <c r="D291" s="165"/>
      <c r="E291" s="171">
        <v>13.13</v>
      </c>
      <c r="F291" s="175"/>
      <c r="G291" s="175"/>
      <c r="H291" s="175"/>
      <c r="I291" s="175"/>
      <c r="J291" s="175"/>
      <c r="K291" s="175"/>
      <c r="L291" s="175"/>
      <c r="M291" s="175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130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54"/>
      <c r="B292" s="160"/>
      <c r="C292" s="200" t="s">
        <v>239</v>
      </c>
      <c r="D292" s="169"/>
      <c r="E292" s="173">
        <v>13.13</v>
      </c>
      <c r="F292" s="175"/>
      <c r="G292" s="175"/>
      <c r="H292" s="175"/>
      <c r="I292" s="175"/>
      <c r="J292" s="175"/>
      <c r="K292" s="175"/>
      <c r="L292" s="175"/>
      <c r="M292" s="175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130</v>
      </c>
      <c r="AF292" s="153">
        <v>1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">
      <c r="A293" s="154"/>
      <c r="B293" s="160"/>
      <c r="C293" s="198" t="s">
        <v>405</v>
      </c>
      <c r="D293" s="165"/>
      <c r="E293" s="171">
        <v>3.91</v>
      </c>
      <c r="F293" s="175"/>
      <c r="G293" s="175"/>
      <c r="H293" s="175"/>
      <c r="I293" s="175"/>
      <c r="J293" s="175"/>
      <c r="K293" s="175"/>
      <c r="L293" s="175"/>
      <c r="M293" s="175"/>
      <c r="N293" s="163"/>
      <c r="O293" s="163"/>
      <c r="P293" s="163"/>
      <c r="Q293" s="163"/>
      <c r="R293" s="163"/>
      <c r="S293" s="163"/>
      <c r="T293" s="164"/>
      <c r="U293" s="16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130</v>
      </c>
      <c r="AF293" s="153">
        <v>0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54"/>
      <c r="B294" s="160"/>
      <c r="C294" s="200" t="s">
        <v>239</v>
      </c>
      <c r="D294" s="169"/>
      <c r="E294" s="173">
        <v>3.91</v>
      </c>
      <c r="F294" s="175"/>
      <c r="G294" s="175"/>
      <c r="H294" s="175"/>
      <c r="I294" s="175"/>
      <c r="J294" s="175"/>
      <c r="K294" s="175"/>
      <c r="L294" s="175"/>
      <c r="M294" s="175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130</v>
      </c>
      <c r="AF294" s="153">
        <v>1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54">
        <v>69</v>
      </c>
      <c r="B295" s="160" t="s">
        <v>411</v>
      </c>
      <c r="C295" s="197" t="s">
        <v>412</v>
      </c>
      <c r="D295" s="162" t="s">
        <v>232</v>
      </c>
      <c r="E295" s="170">
        <v>176.8</v>
      </c>
      <c r="F295" s="174"/>
      <c r="G295" s="175">
        <f>ROUND(E295*F295,2)</f>
        <v>0</v>
      </c>
      <c r="H295" s="174"/>
      <c r="I295" s="175">
        <f>ROUND(E295*H295,2)</f>
        <v>0</v>
      </c>
      <c r="J295" s="174"/>
      <c r="K295" s="175">
        <f>ROUND(E295*J295,2)</f>
        <v>0</v>
      </c>
      <c r="L295" s="175">
        <v>15</v>
      </c>
      <c r="M295" s="175">
        <f>G295*(1+L295/100)</f>
        <v>0</v>
      </c>
      <c r="N295" s="163">
        <v>0</v>
      </c>
      <c r="O295" s="163">
        <f>ROUND(E295*N295,5)</f>
        <v>0</v>
      </c>
      <c r="P295" s="163">
        <v>0</v>
      </c>
      <c r="Q295" s="163">
        <f>ROUND(E295*P295,5)</f>
        <v>0</v>
      </c>
      <c r="R295" s="163"/>
      <c r="S295" s="163"/>
      <c r="T295" s="164">
        <v>0</v>
      </c>
      <c r="U295" s="163">
        <f>ROUND(E295*T295,2)</f>
        <v>0</v>
      </c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128</v>
      </c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54"/>
      <c r="B296" s="160"/>
      <c r="C296" s="198" t="s">
        <v>413</v>
      </c>
      <c r="D296" s="165"/>
      <c r="E296" s="171"/>
      <c r="F296" s="175"/>
      <c r="G296" s="175"/>
      <c r="H296" s="175"/>
      <c r="I296" s="175"/>
      <c r="J296" s="175"/>
      <c r="K296" s="175"/>
      <c r="L296" s="175"/>
      <c r="M296" s="175"/>
      <c r="N296" s="163"/>
      <c r="O296" s="163"/>
      <c r="P296" s="163"/>
      <c r="Q296" s="163"/>
      <c r="R296" s="163"/>
      <c r="S296" s="163"/>
      <c r="T296" s="164"/>
      <c r="U296" s="16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130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54"/>
      <c r="B297" s="160"/>
      <c r="C297" s="198" t="s">
        <v>414</v>
      </c>
      <c r="D297" s="165"/>
      <c r="E297" s="171">
        <v>176.8</v>
      </c>
      <c r="F297" s="175"/>
      <c r="G297" s="175"/>
      <c r="H297" s="175"/>
      <c r="I297" s="175"/>
      <c r="J297" s="175"/>
      <c r="K297" s="175"/>
      <c r="L297" s="175"/>
      <c r="M297" s="175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130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54">
        <v>70</v>
      </c>
      <c r="B298" s="160" t="s">
        <v>415</v>
      </c>
      <c r="C298" s="197" t="s">
        <v>416</v>
      </c>
      <c r="D298" s="162" t="s">
        <v>232</v>
      </c>
      <c r="E298" s="170">
        <v>8.4</v>
      </c>
      <c r="F298" s="174"/>
      <c r="G298" s="175">
        <f>ROUND(E298*F298,2)</f>
        <v>0</v>
      </c>
      <c r="H298" s="174"/>
      <c r="I298" s="175">
        <f>ROUND(E298*H298,2)</f>
        <v>0</v>
      </c>
      <c r="J298" s="174"/>
      <c r="K298" s="175">
        <f>ROUND(E298*J298,2)</f>
        <v>0</v>
      </c>
      <c r="L298" s="175">
        <v>15</v>
      </c>
      <c r="M298" s="175">
        <f>G298*(1+L298/100)</f>
        <v>0</v>
      </c>
      <c r="N298" s="163">
        <v>0</v>
      </c>
      <c r="O298" s="163">
        <f>ROUND(E298*N298,5)</f>
        <v>0</v>
      </c>
      <c r="P298" s="163">
        <v>0</v>
      </c>
      <c r="Q298" s="163">
        <f>ROUND(E298*P298,5)</f>
        <v>0</v>
      </c>
      <c r="R298" s="163"/>
      <c r="S298" s="163"/>
      <c r="T298" s="164">
        <v>0</v>
      </c>
      <c r="U298" s="163">
        <f>ROUND(E298*T298,2)</f>
        <v>0</v>
      </c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128</v>
      </c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">
      <c r="A299" s="154">
        <v>71</v>
      </c>
      <c r="B299" s="160" t="s">
        <v>417</v>
      </c>
      <c r="C299" s="197" t="s">
        <v>418</v>
      </c>
      <c r="D299" s="162" t="s">
        <v>232</v>
      </c>
      <c r="E299" s="170">
        <v>9.2799999999999994</v>
      </c>
      <c r="F299" s="174"/>
      <c r="G299" s="175">
        <f>ROUND(E299*F299,2)</f>
        <v>0</v>
      </c>
      <c r="H299" s="174"/>
      <c r="I299" s="175">
        <f>ROUND(E299*H299,2)</f>
        <v>0</v>
      </c>
      <c r="J299" s="174"/>
      <c r="K299" s="175">
        <f>ROUND(E299*J299,2)</f>
        <v>0</v>
      </c>
      <c r="L299" s="175">
        <v>15</v>
      </c>
      <c r="M299" s="175">
        <f>G299*(1+L299/100)</f>
        <v>0</v>
      </c>
      <c r="N299" s="163">
        <v>0</v>
      </c>
      <c r="O299" s="163">
        <f>ROUND(E299*N299,5)</f>
        <v>0</v>
      </c>
      <c r="P299" s="163">
        <v>0</v>
      </c>
      <c r="Q299" s="163">
        <f>ROUND(E299*P299,5)</f>
        <v>0</v>
      </c>
      <c r="R299" s="163"/>
      <c r="S299" s="163"/>
      <c r="T299" s="164">
        <v>0</v>
      </c>
      <c r="U299" s="163">
        <f>ROUND(E299*T299,2)</f>
        <v>0</v>
      </c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128</v>
      </c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x14ac:dyDescent="0.2">
      <c r="A300" s="155" t="s">
        <v>125</v>
      </c>
      <c r="B300" s="161" t="s">
        <v>74</v>
      </c>
      <c r="C300" s="199" t="s">
        <v>75</v>
      </c>
      <c r="D300" s="166"/>
      <c r="E300" s="172"/>
      <c r="F300" s="176"/>
      <c r="G300" s="176">
        <f>SUMIF(AE301:AE301,"&lt;&gt;NOR",G301:G301)</f>
        <v>0</v>
      </c>
      <c r="H300" s="176"/>
      <c r="I300" s="176">
        <f>SUM(I301:I301)</f>
        <v>0</v>
      </c>
      <c r="J300" s="176"/>
      <c r="K300" s="176">
        <f>SUM(K301:K301)</f>
        <v>0</v>
      </c>
      <c r="L300" s="176"/>
      <c r="M300" s="176">
        <f>SUM(M301:M301)</f>
        <v>0</v>
      </c>
      <c r="N300" s="167"/>
      <c r="O300" s="167">
        <f>SUM(O301:O301)</f>
        <v>0</v>
      </c>
      <c r="P300" s="167"/>
      <c r="Q300" s="167">
        <f>SUM(Q301:Q301)</f>
        <v>0</v>
      </c>
      <c r="R300" s="167"/>
      <c r="S300" s="167"/>
      <c r="T300" s="168"/>
      <c r="U300" s="167">
        <f>SUM(U301:U301)</f>
        <v>67.45</v>
      </c>
      <c r="AE300" t="s">
        <v>126</v>
      </c>
    </row>
    <row r="301" spans="1:60" outlineLevel="1" x14ac:dyDescent="0.2">
      <c r="A301" s="154">
        <v>72</v>
      </c>
      <c r="B301" s="160" t="s">
        <v>419</v>
      </c>
      <c r="C301" s="197" t="s">
        <v>420</v>
      </c>
      <c r="D301" s="162" t="s">
        <v>232</v>
      </c>
      <c r="E301" s="170">
        <v>35.65</v>
      </c>
      <c r="F301" s="174"/>
      <c r="G301" s="175">
        <f>ROUND(E301*F301,2)</f>
        <v>0</v>
      </c>
      <c r="H301" s="174"/>
      <c r="I301" s="175">
        <f>ROUND(E301*H301,2)</f>
        <v>0</v>
      </c>
      <c r="J301" s="174"/>
      <c r="K301" s="175">
        <f>ROUND(E301*J301,2)</f>
        <v>0</v>
      </c>
      <c r="L301" s="175">
        <v>15</v>
      </c>
      <c r="M301" s="175">
        <f>G301*(1+L301/100)</f>
        <v>0</v>
      </c>
      <c r="N301" s="163">
        <v>0</v>
      </c>
      <c r="O301" s="163">
        <f>ROUND(E301*N301,5)</f>
        <v>0</v>
      </c>
      <c r="P301" s="163">
        <v>0</v>
      </c>
      <c r="Q301" s="163">
        <f>ROUND(E301*P301,5)</f>
        <v>0</v>
      </c>
      <c r="R301" s="163"/>
      <c r="S301" s="163"/>
      <c r="T301" s="164">
        <v>1.8919999999999999</v>
      </c>
      <c r="U301" s="163">
        <f>ROUND(E301*T301,2)</f>
        <v>67.45</v>
      </c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128</v>
      </c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x14ac:dyDescent="0.2">
      <c r="A302" s="155" t="s">
        <v>125</v>
      </c>
      <c r="B302" s="161" t="s">
        <v>76</v>
      </c>
      <c r="C302" s="199" t="s">
        <v>77</v>
      </c>
      <c r="D302" s="166"/>
      <c r="E302" s="172"/>
      <c r="F302" s="176"/>
      <c r="G302" s="176">
        <f>SUMIF(AE303:AE322,"&lt;&gt;NOR",G303:G322)</f>
        <v>0</v>
      </c>
      <c r="H302" s="176"/>
      <c r="I302" s="176">
        <f>SUM(I303:I322)</f>
        <v>0</v>
      </c>
      <c r="J302" s="176"/>
      <c r="K302" s="176">
        <f>SUM(K303:K322)</f>
        <v>0</v>
      </c>
      <c r="L302" s="176"/>
      <c r="M302" s="176">
        <f>SUM(M303:M322)</f>
        <v>0</v>
      </c>
      <c r="N302" s="167"/>
      <c r="O302" s="167">
        <f>SUM(O303:O322)</f>
        <v>1.0394600000000001</v>
      </c>
      <c r="P302" s="167"/>
      <c r="Q302" s="167">
        <f>SUM(Q303:Q322)</f>
        <v>0</v>
      </c>
      <c r="R302" s="167"/>
      <c r="S302" s="167"/>
      <c r="T302" s="168"/>
      <c r="U302" s="167">
        <f>SUM(U303:U322)</f>
        <v>84.45</v>
      </c>
      <c r="AE302" t="s">
        <v>126</v>
      </c>
    </row>
    <row r="303" spans="1:60" ht="22.5" outlineLevel="1" x14ac:dyDescent="0.2">
      <c r="A303" s="154">
        <v>73</v>
      </c>
      <c r="B303" s="160" t="s">
        <v>421</v>
      </c>
      <c r="C303" s="197" t="s">
        <v>422</v>
      </c>
      <c r="D303" s="162" t="s">
        <v>167</v>
      </c>
      <c r="E303" s="170">
        <v>80.195999999999998</v>
      </c>
      <c r="F303" s="174"/>
      <c r="G303" s="175">
        <f>ROUND(E303*F303,2)</f>
        <v>0</v>
      </c>
      <c r="H303" s="174"/>
      <c r="I303" s="175">
        <f>ROUND(E303*H303,2)</f>
        <v>0</v>
      </c>
      <c r="J303" s="174"/>
      <c r="K303" s="175">
        <f>ROUND(E303*J303,2)</f>
        <v>0</v>
      </c>
      <c r="L303" s="175">
        <v>15</v>
      </c>
      <c r="M303" s="175">
        <f>G303*(1+L303/100)</f>
        <v>0</v>
      </c>
      <c r="N303" s="163">
        <v>5.1999999999999995E-4</v>
      </c>
      <c r="O303" s="163">
        <f>ROUND(E303*N303,5)</f>
        <v>4.1700000000000001E-2</v>
      </c>
      <c r="P303" s="163">
        <v>0</v>
      </c>
      <c r="Q303" s="163">
        <f>ROUND(E303*P303,5)</f>
        <v>0</v>
      </c>
      <c r="R303" s="163"/>
      <c r="S303" s="163"/>
      <c r="T303" s="164">
        <v>4.9000000000000002E-2</v>
      </c>
      <c r="U303" s="163">
        <f>ROUND(E303*T303,2)</f>
        <v>3.93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128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54"/>
      <c r="B304" s="160"/>
      <c r="C304" s="198" t="s">
        <v>423</v>
      </c>
      <c r="D304" s="165"/>
      <c r="E304" s="171"/>
      <c r="F304" s="175"/>
      <c r="G304" s="175"/>
      <c r="H304" s="175"/>
      <c r="I304" s="175"/>
      <c r="J304" s="175"/>
      <c r="K304" s="175"/>
      <c r="L304" s="175"/>
      <c r="M304" s="175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130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54"/>
      <c r="B305" s="160"/>
      <c r="C305" s="198" t="s">
        <v>424</v>
      </c>
      <c r="D305" s="165"/>
      <c r="E305" s="171">
        <v>83.1</v>
      </c>
      <c r="F305" s="175"/>
      <c r="G305" s="175"/>
      <c r="H305" s="175"/>
      <c r="I305" s="175"/>
      <c r="J305" s="175"/>
      <c r="K305" s="175"/>
      <c r="L305" s="175"/>
      <c r="M305" s="175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130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54"/>
      <c r="B306" s="160"/>
      <c r="C306" s="198" t="s">
        <v>425</v>
      </c>
      <c r="D306" s="165"/>
      <c r="E306" s="171">
        <v>-2.9039999999999999</v>
      </c>
      <c r="F306" s="175"/>
      <c r="G306" s="175"/>
      <c r="H306" s="175"/>
      <c r="I306" s="175"/>
      <c r="J306" s="175"/>
      <c r="K306" s="175"/>
      <c r="L306" s="175"/>
      <c r="M306" s="175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130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">
      <c r="A307" s="154"/>
      <c r="B307" s="160"/>
      <c r="C307" s="200" t="s">
        <v>239</v>
      </c>
      <c r="D307" s="169"/>
      <c r="E307" s="173">
        <v>80.195999999999998</v>
      </c>
      <c r="F307" s="175"/>
      <c r="G307" s="175"/>
      <c r="H307" s="175"/>
      <c r="I307" s="175"/>
      <c r="J307" s="175"/>
      <c r="K307" s="175"/>
      <c r="L307" s="175"/>
      <c r="M307" s="175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130</v>
      </c>
      <c r="AF307" s="153">
        <v>1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ht="22.5" outlineLevel="1" x14ac:dyDescent="0.2">
      <c r="A308" s="154">
        <v>74</v>
      </c>
      <c r="B308" s="160" t="s">
        <v>426</v>
      </c>
      <c r="C308" s="197" t="s">
        <v>427</v>
      </c>
      <c r="D308" s="162" t="s">
        <v>167</v>
      </c>
      <c r="E308" s="170">
        <v>80.195999999999998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15</v>
      </c>
      <c r="M308" s="175">
        <f>G308*(1+L308/100)</f>
        <v>0</v>
      </c>
      <c r="N308" s="163">
        <v>9.8999999999999999E-4</v>
      </c>
      <c r="O308" s="163">
        <f>ROUND(E308*N308,5)</f>
        <v>7.9390000000000002E-2</v>
      </c>
      <c r="P308" s="163">
        <v>0</v>
      </c>
      <c r="Q308" s="163">
        <f>ROUND(E308*P308,5)</f>
        <v>0</v>
      </c>
      <c r="R308" s="163"/>
      <c r="S308" s="163"/>
      <c r="T308" s="164">
        <v>0.53200000000000003</v>
      </c>
      <c r="U308" s="163">
        <f>ROUND(E308*T308,2)</f>
        <v>42.66</v>
      </c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128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54"/>
      <c r="B309" s="160"/>
      <c r="C309" s="198" t="s">
        <v>423</v>
      </c>
      <c r="D309" s="165"/>
      <c r="E309" s="171"/>
      <c r="F309" s="175"/>
      <c r="G309" s="175"/>
      <c r="H309" s="175"/>
      <c r="I309" s="175"/>
      <c r="J309" s="175"/>
      <c r="K309" s="175"/>
      <c r="L309" s="175"/>
      <c r="M309" s="175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130</v>
      </c>
      <c r="AF309" s="153">
        <v>0</v>
      </c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54"/>
      <c r="B310" s="160"/>
      <c r="C310" s="198" t="s">
        <v>424</v>
      </c>
      <c r="D310" s="165"/>
      <c r="E310" s="171">
        <v>83.1</v>
      </c>
      <c r="F310" s="175"/>
      <c r="G310" s="175"/>
      <c r="H310" s="175"/>
      <c r="I310" s="175"/>
      <c r="J310" s="175"/>
      <c r="K310" s="175"/>
      <c r="L310" s="175"/>
      <c r="M310" s="175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130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">
      <c r="A311" s="154"/>
      <c r="B311" s="160"/>
      <c r="C311" s="198" t="s">
        <v>425</v>
      </c>
      <c r="D311" s="165"/>
      <c r="E311" s="171">
        <v>-2.9039999999999999</v>
      </c>
      <c r="F311" s="175"/>
      <c r="G311" s="175"/>
      <c r="H311" s="175"/>
      <c r="I311" s="175"/>
      <c r="J311" s="175"/>
      <c r="K311" s="175"/>
      <c r="L311" s="175"/>
      <c r="M311" s="175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130</v>
      </c>
      <c r="AF311" s="153">
        <v>0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54"/>
      <c r="B312" s="160"/>
      <c r="C312" s="200" t="s">
        <v>239</v>
      </c>
      <c r="D312" s="169"/>
      <c r="E312" s="173">
        <v>80.195999999999998</v>
      </c>
      <c r="F312" s="175"/>
      <c r="G312" s="175"/>
      <c r="H312" s="175"/>
      <c r="I312" s="175"/>
      <c r="J312" s="175"/>
      <c r="K312" s="175"/>
      <c r="L312" s="175"/>
      <c r="M312" s="175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130</v>
      </c>
      <c r="AF312" s="153">
        <v>1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ht="22.5" outlineLevel="1" x14ac:dyDescent="0.2">
      <c r="A313" s="154">
        <v>75</v>
      </c>
      <c r="B313" s="160" t="s">
        <v>428</v>
      </c>
      <c r="C313" s="197" t="s">
        <v>429</v>
      </c>
      <c r="D313" s="162" t="s">
        <v>167</v>
      </c>
      <c r="E313" s="170">
        <v>96</v>
      </c>
      <c r="F313" s="174"/>
      <c r="G313" s="175">
        <f>ROUND(E313*F313,2)</f>
        <v>0</v>
      </c>
      <c r="H313" s="174"/>
      <c r="I313" s="175">
        <f>ROUND(E313*H313,2)</f>
        <v>0</v>
      </c>
      <c r="J313" s="174"/>
      <c r="K313" s="175">
        <f>ROUND(E313*J313,2)</f>
        <v>0</v>
      </c>
      <c r="L313" s="175">
        <v>15</v>
      </c>
      <c r="M313" s="175">
        <f>G313*(1+L313/100)</f>
        <v>0</v>
      </c>
      <c r="N313" s="163">
        <v>4.4999999999999997E-3</v>
      </c>
      <c r="O313" s="163">
        <f>ROUND(E313*N313,5)</f>
        <v>0.432</v>
      </c>
      <c r="P313" s="163">
        <v>0</v>
      </c>
      <c r="Q313" s="163">
        <f>ROUND(E313*P313,5)</f>
        <v>0</v>
      </c>
      <c r="R313" s="163"/>
      <c r="S313" s="163"/>
      <c r="T313" s="164">
        <v>0</v>
      </c>
      <c r="U313" s="163">
        <f>ROUND(E313*T313,2)</f>
        <v>0</v>
      </c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430</v>
      </c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54"/>
      <c r="B314" s="160"/>
      <c r="C314" s="198" t="s">
        <v>431</v>
      </c>
      <c r="D314" s="165"/>
      <c r="E314" s="171"/>
      <c r="F314" s="175"/>
      <c r="G314" s="175"/>
      <c r="H314" s="175"/>
      <c r="I314" s="175"/>
      <c r="J314" s="175"/>
      <c r="K314" s="175"/>
      <c r="L314" s="175"/>
      <c r="M314" s="175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130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">
      <c r="A315" s="154"/>
      <c r="B315" s="160"/>
      <c r="C315" s="198" t="s">
        <v>72</v>
      </c>
      <c r="D315" s="165"/>
      <c r="E315" s="171">
        <v>96</v>
      </c>
      <c r="F315" s="175"/>
      <c r="G315" s="175"/>
      <c r="H315" s="175"/>
      <c r="I315" s="175"/>
      <c r="J315" s="175"/>
      <c r="K315" s="175"/>
      <c r="L315" s="175"/>
      <c r="M315" s="175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130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ht="22.5" outlineLevel="1" x14ac:dyDescent="0.2">
      <c r="A316" s="154">
        <v>76</v>
      </c>
      <c r="B316" s="160" t="s">
        <v>432</v>
      </c>
      <c r="C316" s="197" t="s">
        <v>433</v>
      </c>
      <c r="D316" s="162" t="s">
        <v>167</v>
      </c>
      <c r="E316" s="170">
        <v>96</v>
      </c>
      <c r="F316" s="174"/>
      <c r="G316" s="175">
        <f>ROUND(E316*F316,2)</f>
        <v>0</v>
      </c>
      <c r="H316" s="174"/>
      <c r="I316" s="175">
        <f>ROUND(E316*H316,2)</f>
        <v>0</v>
      </c>
      <c r="J316" s="174"/>
      <c r="K316" s="175">
        <f>ROUND(E316*J316,2)</f>
        <v>0</v>
      </c>
      <c r="L316" s="175">
        <v>15</v>
      </c>
      <c r="M316" s="175">
        <f>G316*(1+L316/100)</f>
        <v>0</v>
      </c>
      <c r="N316" s="163">
        <v>4.5999999999999999E-3</v>
      </c>
      <c r="O316" s="163">
        <f>ROUND(E316*N316,5)</f>
        <v>0.44159999999999999</v>
      </c>
      <c r="P316" s="163">
        <v>0</v>
      </c>
      <c r="Q316" s="163">
        <f>ROUND(E316*P316,5)</f>
        <v>0</v>
      </c>
      <c r="R316" s="163"/>
      <c r="S316" s="163"/>
      <c r="T316" s="164">
        <v>0</v>
      </c>
      <c r="U316" s="163">
        <f>ROUND(E316*T316,2)</f>
        <v>0</v>
      </c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430</v>
      </c>
      <c r="AF316" s="153"/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54"/>
      <c r="B317" s="160"/>
      <c r="C317" s="198" t="s">
        <v>431</v>
      </c>
      <c r="D317" s="165"/>
      <c r="E317" s="171"/>
      <c r="F317" s="175"/>
      <c r="G317" s="175"/>
      <c r="H317" s="175"/>
      <c r="I317" s="175"/>
      <c r="J317" s="175"/>
      <c r="K317" s="175"/>
      <c r="L317" s="175"/>
      <c r="M317" s="175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130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">
      <c r="A318" s="154"/>
      <c r="B318" s="160"/>
      <c r="C318" s="198" t="s">
        <v>72</v>
      </c>
      <c r="D318" s="165"/>
      <c r="E318" s="171">
        <v>96</v>
      </c>
      <c r="F318" s="175"/>
      <c r="G318" s="175"/>
      <c r="H318" s="175"/>
      <c r="I318" s="175"/>
      <c r="J318" s="175"/>
      <c r="K318" s="175"/>
      <c r="L318" s="175"/>
      <c r="M318" s="175"/>
      <c r="N318" s="163"/>
      <c r="O318" s="163"/>
      <c r="P318" s="163"/>
      <c r="Q318" s="163"/>
      <c r="R318" s="163"/>
      <c r="S318" s="163"/>
      <c r="T318" s="164"/>
      <c r="U318" s="16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130</v>
      </c>
      <c r="AF318" s="153">
        <v>0</v>
      </c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54">
        <v>77</v>
      </c>
      <c r="B319" s="160" t="s">
        <v>434</v>
      </c>
      <c r="C319" s="197" t="s">
        <v>435</v>
      </c>
      <c r="D319" s="162" t="s">
        <v>161</v>
      </c>
      <c r="E319" s="170">
        <v>38.35</v>
      </c>
      <c r="F319" s="174"/>
      <c r="G319" s="175">
        <f>ROUND(E319*F319,2)</f>
        <v>0</v>
      </c>
      <c r="H319" s="174"/>
      <c r="I319" s="175">
        <f>ROUND(E319*H319,2)</f>
        <v>0</v>
      </c>
      <c r="J319" s="174"/>
      <c r="K319" s="175">
        <f>ROUND(E319*J319,2)</f>
        <v>0</v>
      </c>
      <c r="L319" s="175">
        <v>15</v>
      </c>
      <c r="M319" s="175">
        <f>G319*(1+L319/100)</f>
        <v>0</v>
      </c>
      <c r="N319" s="163">
        <v>4.6999999999999999E-4</v>
      </c>
      <c r="O319" s="163">
        <f>ROUND(E319*N319,5)</f>
        <v>1.8020000000000001E-2</v>
      </c>
      <c r="P319" s="163">
        <v>0</v>
      </c>
      <c r="Q319" s="163">
        <f>ROUND(E319*P319,5)</f>
        <v>0</v>
      </c>
      <c r="R319" s="163"/>
      <c r="S319" s="163"/>
      <c r="T319" s="164">
        <v>0.17599999999999999</v>
      </c>
      <c r="U319" s="163">
        <f>ROUND(E319*T319,2)</f>
        <v>6.75</v>
      </c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128</v>
      </c>
      <c r="AF319" s="153"/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">
      <c r="A320" s="154">
        <v>78</v>
      </c>
      <c r="B320" s="160" t="s">
        <v>436</v>
      </c>
      <c r="C320" s="197" t="s">
        <v>437</v>
      </c>
      <c r="D320" s="162" t="s">
        <v>167</v>
      </c>
      <c r="E320" s="170">
        <v>80.195999999999998</v>
      </c>
      <c r="F320" s="174"/>
      <c r="G320" s="175">
        <f>ROUND(E320*F320,2)</f>
        <v>0</v>
      </c>
      <c r="H320" s="174"/>
      <c r="I320" s="175">
        <f>ROUND(E320*H320,2)</f>
        <v>0</v>
      </c>
      <c r="J320" s="174"/>
      <c r="K320" s="175">
        <f>ROUND(E320*J320,2)</f>
        <v>0</v>
      </c>
      <c r="L320" s="175">
        <v>15</v>
      </c>
      <c r="M320" s="175">
        <f>G320*(1+L320/100)</f>
        <v>0</v>
      </c>
      <c r="N320" s="163">
        <v>8.0000000000000007E-5</v>
      </c>
      <c r="O320" s="163">
        <f>ROUND(E320*N320,5)</f>
        <v>6.4200000000000004E-3</v>
      </c>
      <c r="P320" s="163">
        <v>0</v>
      </c>
      <c r="Q320" s="163">
        <f>ROUND(E320*P320,5)</f>
        <v>0</v>
      </c>
      <c r="R320" s="163"/>
      <c r="S320" s="163"/>
      <c r="T320" s="164">
        <v>0.34</v>
      </c>
      <c r="U320" s="163">
        <f>ROUND(E320*T320,2)</f>
        <v>27.27</v>
      </c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128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ht="22.5" outlineLevel="1" x14ac:dyDescent="0.2">
      <c r="A321" s="154">
        <v>79</v>
      </c>
      <c r="B321" s="160" t="s">
        <v>438</v>
      </c>
      <c r="C321" s="197" t="s">
        <v>439</v>
      </c>
      <c r="D321" s="162" t="s">
        <v>161</v>
      </c>
      <c r="E321" s="170">
        <v>38.35</v>
      </c>
      <c r="F321" s="174"/>
      <c r="G321" s="175">
        <f>ROUND(E321*F321,2)</f>
        <v>0</v>
      </c>
      <c r="H321" s="174"/>
      <c r="I321" s="175">
        <f>ROUND(E321*H321,2)</f>
        <v>0</v>
      </c>
      <c r="J321" s="174"/>
      <c r="K321" s="175">
        <f>ROUND(E321*J321,2)</f>
        <v>0</v>
      </c>
      <c r="L321" s="175">
        <v>15</v>
      </c>
      <c r="M321" s="175">
        <f>G321*(1+L321/100)</f>
        <v>0</v>
      </c>
      <c r="N321" s="163">
        <v>5.2999999999999998E-4</v>
      </c>
      <c r="O321" s="163">
        <f>ROUND(E321*N321,5)</f>
        <v>2.0330000000000001E-2</v>
      </c>
      <c r="P321" s="163">
        <v>0</v>
      </c>
      <c r="Q321" s="163">
        <f>ROUND(E321*P321,5)</f>
        <v>0</v>
      </c>
      <c r="R321" s="163"/>
      <c r="S321" s="163"/>
      <c r="T321" s="164">
        <v>0.1</v>
      </c>
      <c r="U321" s="163">
        <f>ROUND(E321*T321,2)</f>
        <v>3.84</v>
      </c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128</v>
      </c>
      <c r="AF321" s="153"/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54">
        <v>80</v>
      </c>
      <c r="B322" s="160" t="s">
        <v>440</v>
      </c>
      <c r="C322" s="197" t="s">
        <v>441</v>
      </c>
      <c r="D322" s="162" t="s">
        <v>0</v>
      </c>
      <c r="E322" s="170">
        <v>3.85</v>
      </c>
      <c r="F322" s="174"/>
      <c r="G322" s="175">
        <f>ROUND(E322*F322,2)</f>
        <v>0</v>
      </c>
      <c r="H322" s="174"/>
      <c r="I322" s="175">
        <f>ROUND(E322*H322,2)</f>
        <v>0</v>
      </c>
      <c r="J322" s="174"/>
      <c r="K322" s="175">
        <f>ROUND(E322*J322,2)</f>
        <v>0</v>
      </c>
      <c r="L322" s="175">
        <v>15</v>
      </c>
      <c r="M322" s="175">
        <f>G322*(1+L322/100)</f>
        <v>0</v>
      </c>
      <c r="N322" s="163">
        <v>0</v>
      </c>
      <c r="O322" s="163">
        <f>ROUND(E322*N322,5)</f>
        <v>0</v>
      </c>
      <c r="P322" s="163">
        <v>0</v>
      </c>
      <c r="Q322" s="163">
        <f>ROUND(E322*P322,5)</f>
        <v>0</v>
      </c>
      <c r="R322" s="163"/>
      <c r="S322" s="163"/>
      <c r="T322" s="164">
        <v>0</v>
      </c>
      <c r="U322" s="163">
        <f>ROUND(E322*T322,2)</f>
        <v>0</v>
      </c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128</v>
      </c>
      <c r="AF322" s="153"/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x14ac:dyDescent="0.2">
      <c r="A323" s="155" t="s">
        <v>125</v>
      </c>
      <c r="B323" s="161" t="s">
        <v>78</v>
      </c>
      <c r="C323" s="199" t="s">
        <v>79</v>
      </c>
      <c r="D323" s="166"/>
      <c r="E323" s="172"/>
      <c r="F323" s="176"/>
      <c r="G323" s="176">
        <f>SUMIF(AE324:AE330,"&lt;&gt;NOR",G324:G330)</f>
        <v>0</v>
      </c>
      <c r="H323" s="176"/>
      <c r="I323" s="176">
        <f>SUM(I324:I330)</f>
        <v>0</v>
      </c>
      <c r="J323" s="176"/>
      <c r="K323" s="176">
        <f>SUM(K324:K330)</f>
        <v>0</v>
      </c>
      <c r="L323" s="176"/>
      <c r="M323" s="176">
        <f>SUM(M324:M330)</f>
        <v>0</v>
      </c>
      <c r="N323" s="167"/>
      <c r="O323" s="167">
        <f>SUM(O324:O330)</f>
        <v>0.29026000000000002</v>
      </c>
      <c r="P323" s="167"/>
      <c r="Q323" s="167">
        <f>SUM(Q324:Q330)</f>
        <v>0</v>
      </c>
      <c r="R323" s="167"/>
      <c r="S323" s="167"/>
      <c r="T323" s="168"/>
      <c r="U323" s="167">
        <f>SUM(U324:U330)</f>
        <v>9.68</v>
      </c>
      <c r="AE323" t="s">
        <v>126</v>
      </c>
    </row>
    <row r="324" spans="1:60" ht="22.5" outlineLevel="1" x14ac:dyDescent="0.2">
      <c r="A324" s="154">
        <v>81</v>
      </c>
      <c r="B324" s="160" t="s">
        <v>442</v>
      </c>
      <c r="C324" s="197" t="s">
        <v>443</v>
      </c>
      <c r="D324" s="162" t="s">
        <v>167</v>
      </c>
      <c r="E324" s="170">
        <v>120.94</v>
      </c>
      <c r="F324" s="174"/>
      <c r="G324" s="175">
        <f>ROUND(E324*F324,2)</f>
        <v>0</v>
      </c>
      <c r="H324" s="174"/>
      <c r="I324" s="175">
        <f>ROUND(E324*H324,2)</f>
        <v>0</v>
      </c>
      <c r="J324" s="174"/>
      <c r="K324" s="175">
        <f>ROUND(E324*J324,2)</f>
        <v>0</v>
      </c>
      <c r="L324" s="175">
        <v>15</v>
      </c>
      <c r="M324" s="175">
        <f>G324*(1+L324/100)</f>
        <v>0</v>
      </c>
      <c r="N324" s="163">
        <v>0</v>
      </c>
      <c r="O324" s="163">
        <f>ROUND(E324*N324,5)</f>
        <v>0</v>
      </c>
      <c r="P324" s="163">
        <v>0</v>
      </c>
      <c r="Q324" s="163">
        <f>ROUND(E324*P324,5)</f>
        <v>0</v>
      </c>
      <c r="R324" s="163"/>
      <c r="S324" s="163"/>
      <c r="T324" s="164">
        <v>0.08</v>
      </c>
      <c r="U324" s="163">
        <f>ROUND(E324*T324,2)</f>
        <v>9.68</v>
      </c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128</v>
      </c>
      <c r="AF324" s="153"/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54"/>
      <c r="B325" s="160"/>
      <c r="C325" s="198" t="s">
        <v>444</v>
      </c>
      <c r="D325" s="165"/>
      <c r="E325" s="171"/>
      <c r="F325" s="175"/>
      <c r="G325" s="175"/>
      <c r="H325" s="175"/>
      <c r="I325" s="175"/>
      <c r="J325" s="175"/>
      <c r="K325" s="175"/>
      <c r="L325" s="175"/>
      <c r="M325" s="175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130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54"/>
      <c r="B326" s="160"/>
      <c r="C326" s="198" t="s">
        <v>445</v>
      </c>
      <c r="D326" s="165"/>
      <c r="E326" s="171">
        <v>120.94</v>
      </c>
      <c r="F326" s="175"/>
      <c r="G326" s="175"/>
      <c r="H326" s="175"/>
      <c r="I326" s="175"/>
      <c r="J326" s="175"/>
      <c r="K326" s="175"/>
      <c r="L326" s="175"/>
      <c r="M326" s="175"/>
      <c r="N326" s="163"/>
      <c r="O326" s="163"/>
      <c r="P326" s="163"/>
      <c r="Q326" s="163"/>
      <c r="R326" s="163"/>
      <c r="S326" s="163"/>
      <c r="T326" s="164"/>
      <c r="U326" s="16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130</v>
      </c>
      <c r="AF326" s="153">
        <v>0</v>
      </c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54">
        <v>82</v>
      </c>
      <c r="B327" s="160" t="s">
        <v>446</v>
      </c>
      <c r="C327" s="197" t="s">
        <v>447</v>
      </c>
      <c r="D327" s="162" t="s">
        <v>167</v>
      </c>
      <c r="E327" s="170">
        <v>241.88</v>
      </c>
      <c r="F327" s="174"/>
      <c r="G327" s="175">
        <f>ROUND(E327*F327,2)</f>
        <v>0</v>
      </c>
      <c r="H327" s="174"/>
      <c r="I327" s="175">
        <f>ROUND(E327*H327,2)</f>
        <v>0</v>
      </c>
      <c r="J327" s="174"/>
      <c r="K327" s="175">
        <f>ROUND(E327*J327,2)</f>
        <v>0</v>
      </c>
      <c r="L327" s="175">
        <v>15</v>
      </c>
      <c r="M327" s="175">
        <f>G327*(1+L327/100)</f>
        <v>0</v>
      </c>
      <c r="N327" s="163">
        <v>1.1999999999999999E-3</v>
      </c>
      <c r="O327" s="163">
        <f>ROUND(E327*N327,5)</f>
        <v>0.29026000000000002</v>
      </c>
      <c r="P327" s="163">
        <v>0</v>
      </c>
      <c r="Q327" s="163">
        <f>ROUND(E327*P327,5)</f>
        <v>0</v>
      </c>
      <c r="R327" s="163"/>
      <c r="S327" s="163"/>
      <c r="T327" s="164">
        <v>0</v>
      </c>
      <c r="U327" s="163">
        <f>ROUND(E327*T327,2)</f>
        <v>0</v>
      </c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430</v>
      </c>
      <c r="AF327" s="153"/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">
      <c r="A328" s="154"/>
      <c r="B328" s="160"/>
      <c r="C328" s="198" t="s">
        <v>444</v>
      </c>
      <c r="D328" s="165"/>
      <c r="E328" s="171"/>
      <c r="F328" s="175"/>
      <c r="G328" s="175"/>
      <c r="H328" s="175"/>
      <c r="I328" s="175"/>
      <c r="J328" s="175"/>
      <c r="K328" s="175"/>
      <c r="L328" s="175"/>
      <c r="M328" s="175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130</v>
      </c>
      <c r="AF328" s="153">
        <v>0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">
      <c r="A329" s="154"/>
      <c r="B329" s="160"/>
      <c r="C329" s="198" t="s">
        <v>448</v>
      </c>
      <c r="D329" s="165"/>
      <c r="E329" s="171">
        <v>241.88</v>
      </c>
      <c r="F329" s="175"/>
      <c r="G329" s="175"/>
      <c r="H329" s="175"/>
      <c r="I329" s="175"/>
      <c r="J329" s="175"/>
      <c r="K329" s="175"/>
      <c r="L329" s="175"/>
      <c r="M329" s="175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130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54">
        <v>83</v>
      </c>
      <c r="B330" s="160" t="s">
        <v>449</v>
      </c>
      <c r="C330" s="197" t="s">
        <v>450</v>
      </c>
      <c r="D330" s="162" t="s">
        <v>0</v>
      </c>
      <c r="E330" s="170">
        <v>2.1</v>
      </c>
      <c r="F330" s="174"/>
      <c r="G330" s="175">
        <f>ROUND(E330*F330,2)</f>
        <v>0</v>
      </c>
      <c r="H330" s="174"/>
      <c r="I330" s="175">
        <f>ROUND(E330*H330,2)</f>
        <v>0</v>
      </c>
      <c r="J330" s="174"/>
      <c r="K330" s="175">
        <f>ROUND(E330*J330,2)</f>
        <v>0</v>
      </c>
      <c r="L330" s="175">
        <v>15</v>
      </c>
      <c r="M330" s="175">
        <f>G330*(1+L330/100)</f>
        <v>0</v>
      </c>
      <c r="N330" s="163">
        <v>0</v>
      </c>
      <c r="O330" s="163">
        <f>ROUND(E330*N330,5)</f>
        <v>0</v>
      </c>
      <c r="P330" s="163">
        <v>0</v>
      </c>
      <c r="Q330" s="163">
        <f>ROUND(E330*P330,5)</f>
        <v>0</v>
      </c>
      <c r="R330" s="163"/>
      <c r="S330" s="163"/>
      <c r="T330" s="164">
        <v>0</v>
      </c>
      <c r="U330" s="163">
        <f>ROUND(E330*T330,2)</f>
        <v>0</v>
      </c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128</v>
      </c>
      <c r="AF330" s="153"/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x14ac:dyDescent="0.2">
      <c r="A331" s="155" t="s">
        <v>125</v>
      </c>
      <c r="B331" s="161" t="s">
        <v>80</v>
      </c>
      <c r="C331" s="199" t="s">
        <v>81</v>
      </c>
      <c r="D331" s="166"/>
      <c r="E331" s="172"/>
      <c r="F331" s="176"/>
      <c r="G331" s="176">
        <f>SUMIF(AE332:AE381,"&lt;&gt;NOR",G332:G381)</f>
        <v>0</v>
      </c>
      <c r="H331" s="176"/>
      <c r="I331" s="176">
        <f>SUM(I332:I381)</f>
        <v>0</v>
      </c>
      <c r="J331" s="176"/>
      <c r="K331" s="176">
        <f>SUM(K332:K381)</f>
        <v>0</v>
      </c>
      <c r="L331" s="176"/>
      <c r="M331" s="176">
        <f>SUM(M332:M381)</f>
        <v>0</v>
      </c>
      <c r="N331" s="167"/>
      <c r="O331" s="167">
        <f>SUM(O332:O381)</f>
        <v>7.2831799999999998</v>
      </c>
      <c r="P331" s="167"/>
      <c r="Q331" s="167">
        <f>SUM(Q332:Q381)</f>
        <v>2.376E-2</v>
      </c>
      <c r="R331" s="167"/>
      <c r="S331" s="167"/>
      <c r="T331" s="168"/>
      <c r="U331" s="167">
        <f>SUM(U332:U381)</f>
        <v>213.56999999999994</v>
      </c>
      <c r="AE331" t="s">
        <v>126</v>
      </c>
    </row>
    <row r="332" spans="1:60" outlineLevel="1" x14ac:dyDescent="0.2">
      <c r="A332" s="154">
        <v>84</v>
      </c>
      <c r="B332" s="160" t="s">
        <v>451</v>
      </c>
      <c r="C332" s="197" t="s">
        <v>452</v>
      </c>
      <c r="D332" s="162" t="s">
        <v>211</v>
      </c>
      <c r="E332" s="170">
        <v>1</v>
      </c>
      <c r="F332" s="174"/>
      <c r="G332" s="175">
        <f>ROUND(E332*F332,2)</f>
        <v>0</v>
      </c>
      <c r="H332" s="174"/>
      <c r="I332" s="175">
        <f>ROUND(E332*H332,2)</f>
        <v>0</v>
      </c>
      <c r="J332" s="174"/>
      <c r="K332" s="175">
        <f>ROUND(E332*J332,2)</f>
        <v>0</v>
      </c>
      <c r="L332" s="175">
        <v>15</v>
      </c>
      <c r="M332" s="175">
        <f>G332*(1+L332/100)</f>
        <v>0</v>
      </c>
      <c r="N332" s="163">
        <v>0.14369000000000001</v>
      </c>
      <c r="O332" s="163">
        <f>ROUND(E332*N332,5)</f>
        <v>0.14369000000000001</v>
      </c>
      <c r="P332" s="163">
        <v>0</v>
      </c>
      <c r="Q332" s="163">
        <f>ROUND(E332*P332,5)</f>
        <v>0</v>
      </c>
      <c r="R332" s="163"/>
      <c r="S332" s="163"/>
      <c r="T332" s="164">
        <v>30</v>
      </c>
      <c r="U332" s="163">
        <f>ROUND(E332*T332,2)</f>
        <v>30</v>
      </c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128</v>
      </c>
      <c r="AF332" s="153"/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ht="22.5" outlineLevel="1" x14ac:dyDescent="0.2">
      <c r="A333" s="154">
        <v>85</v>
      </c>
      <c r="B333" s="160" t="s">
        <v>453</v>
      </c>
      <c r="C333" s="197" t="s">
        <v>454</v>
      </c>
      <c r="D333" s="162" t="s">
        <v>167</v>
      </c>
      <c r="E333" s="170">
        <v>166.36600000000001</v>
      </c>
      <c r="F333" s="174"/>
      <c r="G333" s="175">
        <f>ROUND(E333*F333,2)</f>
        <v>0</v>
      </c>
      <c r="H333" s="174"/>
      <c r="I333" s="175">
        <f>ROUND(E333*H333,2)</f>
        <v>0</v>
      </c>
      <c r="J333" s="174"/>
      <c r="K333" s="175">
        <f>ROUND(E333*J333,2)</f>
        <v>0</v>
      </c>
      <c r="L333" s="175">
        <v>15</v>
      </c>
      <c r="M333" s="175">
        <f>G333*(1+L333/100)</f>
        <v>0</v>
      </c>
      <c r="N333" s="163">
        <v>1.521E-2</v>
      </c>
      <c r="O333" s="163">
        <f>ROUND(E333*N333,5)</f>
        <v>2.53043</v>
      </c>
      <c r="P333" s="163">
        <v>0</v>
      </c>
      <c r="Q333" s="163">
        <f>ROUND(E333*P333,5)</f>
        <v>0</v>
      </c>
      <c r="R333" s="163"/>
      <c r="S333" s="163"/>
      <c r="T333" s="164">
        <v>0.30803999999999998</v>
      </c>
      <c r="U333" s="163">
        <f>ROUND(E333*T333,2)</f>
        <v>51.25</v>
      </c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162</v>
      </c>
      <c r="AF333" s="153"/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54"/>
      <c r="B334" s="160"/>
      <c r="C334" s="198" t="s">
        <v>455</v>
      </c>
      <c r="D334" s="165"/>
      <c r="E334" s="171"/>
      <c r="F334" s="175"/>
      <c r="G334" s="175"/>
      <c r="H334" s="175"/>
      <c r="I334" s="175"/>
      <c r="J334" s="175"/>
      <c r="K334" s="175"/>
      <c r="L334" s="175"/>
      <c r="M334" s="175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130</v>
      </c>
      <c r="AF334" s="153">
        <v>0</v>
      </c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54"/>
      <c r="B335" s="160"/>
      <c r="C335" s="198" t="s">
        <v>362</v>
      </c>
      <c r="D335" s="165"/>
      <c r="E335" s="171">
        <v>108.81</v>
      </c>
      <c r="F335" s="175"/>
      <c r="G335" s="175"/>
      <c r="H335" s="175"/>
      <c r="I335" s="175"/>
      <c r="J335" s="175"/>
      <c r="K335" s="175"/>
      <c r="L335" s="175"/>
      <c r="M335" s="175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130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54"/>
      <c r="B336" s="160"/>
      <c r="C336" s="198" t="s">
        <v>363</v>
      </c>
      <c r="D336" s="165"/>
      <c r="E336" s="171">
        <v>31.05</v>
      </c>
      <c r="F336" s="175"/>
      <c r="G336" s="175"/>
      <c r="H336" s="175"/>
      <c r="I336" s="175"/>
      <c r="J336" s="175"/>
      <c r="K336" s="175"/>
      <c r="L336" s="175"/>
      <c r="M336" s="175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130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">
      <c r="A337" s="154"/>
      <c r="B337" s="160"/>
      <c r="C337" s="198" t="s">
        <v>364</v>
      </c>
      <c r="D337" s="165"/>
      <c r="E337" s="171">
        <v>31.506</v>
      </c>
      <c r="F337" s="175"/>
      <c r="G337" s="175"/>
      <c r="H337" s="175"/>
      <c r="I337" s="175"/>
      <c r="J337" s="175"/>
      <c r="K337" s="175"/>
      <c r="L337" s="175"/>
      <c r="M337" s="175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130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">
      <c r="A338" s="154"/>
      <c r="B338" s="160"/>
      <c r="C338" s="198" t="s">
        <v>456</v>
      </c>
      <c r="D338" s="165"/>
      <c r="E338" s="171">
        <v>-5</v>
      </c>
      <c r="F338" s="175"/>
      <c r="G338" s="175"/>
      <c r="H338" s="175"/>
      <c r="I338" s="175"/>
      <c r="J338" s="175"/>
      <c r="K338" s="175"/>
      <c r="L338" s="175"/>
      <c r="M338" s="175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130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ht="22.5" outlineLevel="1" x14ac:dyDescent="0.2">
      <c r="A339" s="154">
        <v>86</v>
      </c>
      <c r="B339" s="160" t="s">
        <v>457</v>
      </c>
      <c r="C339" s="197" t="s">
        <v>458</v>
      </c>
      <c r="D339" s="162" t="s">
        <v>161</v>
      </c>
      <c r="E339" s="170">
        <v>195.4</v>
      </c>
      <c r="F339" s="174"/>
      <c r="G339" s="175">
        <f>ROUND(E339*F339,2)</f>
        <v>0</v>
      </c>
      <c r="H339" s="174"/>
      <c r="I339" s="175">
        <f>ROUND(E339*H339,2)</f>
        <v>0</v>
      </c>
      <c r="J339" s="174"/>
      <c r="K339" s="175">
        <f>ROUND(E339*J339,2)</f>
        <v>0</v>
      </c>
      <c r="L339" s="175">
        <v>15</v>
      </c>
      <c r="M339" s="175">
        <f>G339*(1+L339/100)</f>
        <v>0</v>
      </c>
      <c r="N339" s="163">
        <v>1.4499999999999999E-3</v>
      </c>
      <c r="O339" s="163">
        <f>ROUND(E339*N339,5)</f>
        <v>0.28333000000000003</v>
      </c>
      <c r="P339" s="163">
        <v>0</v>
      </c>
      <c r="Q339" s="163">
        <f>ROUND(E339*P339,5)</f>
        <v>0</v>
      </c>
      <c r="R339" s="163"/>
      <c r="S339" s="163"/>
      <c r="T339" s="164">
        <v>5.5E-2</v>
      </c>
      <c r="U339" s="163">
        <f>ROUND(E339*T339,2)</f>
        <v>10.75</v>
      </c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128</v>
      </c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">
      <c r="A340" s="154"/>
      <c r="B340" s="160"/>
      <c r="C340" s="198" t="s">
        <v>455</v>
      </c>
      <c r="D340" s="165"/>
      <c r="E340" s="171"/>
      <c r="F340" s="175"/>
      <c r="G340" s="175"/>
      <c r="H340" s="175"/>
      <c r="I340" s="175"/>
      <c r="J340" s="175"/>
      <c r="K340" s="175"/>
      <c r="L340" s="175"/>
      <c r="M340" s="175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130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">
      <c r="A341" s="154"/>
      <c r="B341" s="160"/>
      <c r="C341" s="198" t="s">
        <v>459</v>
      </c>
      <c r="D341" s="165"/>
      <c r="E341" s="171">
        <v>141.6</v>
      </c>
      <c r="F341" s="175"/>
      <c r="G341" s="175"/>
      <c r="H341" s="175"/>
      <c r="I341" s="175"/>
      <c r="J341" s="175"/>
      <c r="K341" s="175"/>
      <c r="L341" s="175"/>
      <c r="M341" s="175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130</v>
      </c>
      <c r="AF341" s="153">
        <v>0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54"/>
      <c r="B342" s="160"/>
      <c r="C342" s="198" t="s">
        <v>460</v>
      </c>
      <c r="D342" s="165"/>
      <c r="E342" s="171">
        <v>20.399999999999999</v>
      </c>
      <c r="F342" s="175"/>
      <c r="G342" s="175"/>
      <c r="H342" s="175"/>
      <c r="I342" s="175"/>
      <c r="J342" s="175"/>
      <c r="K342" s="175"/>
      <c r="L342" s="175"/>
      <c r="M342" s="175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130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">
      <c r="A343" s="154"/>
      <c r="B343" s="160"/>
      <c r="C343" s="198" t="s">
        <v>461</v>
      </c>
      <c r="D343" s="165"/>
      <c r="E343" s="171">
        <v>33.4</v>
      </c>
      <c r="F343" s="175"/>
      <c r="G343" s="175"/>
      <c r="H343" s="175"/>
      <c r="I343" s="175"/>
      <c r="J343" s="175"/>
      <c r="K343" s="175"/>
      <c r="L343" s="175"/>
      <c r="M343" s="175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130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ht="22.5" outlineLevel="1" x14ac:dyDescent="0.2">
      <c r="A344" s="154">
        <v>87</v>
      </c>
      <c r="B344" s="160" t="s">
        <v>462</v>
      </c>
      <c r="C344" s="197" t="s">
        <v>463</v>
      </c>
      <c r="D344" s="162" t="s">
        <v>167</v>
      </c>
      <c r="E344" s="170">
        <v>166.36600000000001</v>
      </c>
      <c r="F344" s="174"/>
      <c r="G344" s="175">
        <f>ROUND(E344*F344,2)</f>
        <v>0</v>
      </c>
      <c r="H344" s="174"/>
      <c r="I344" s="175">
        <f>ROUND(E344*H344,2)</f>
        <v>0</v>
      </c>
      <c r="J344" s="174"/>
      <c r="K344" s="175">
        <f>ROUND(E344*J344,2)</f>
        <v>0</v>
      </c>
      <c r="L344" s="175">
        <v>15</v>
      </c>
      <c r="M344" s="175">
        <f>G344*(1+L344/100)</f>
        <v>0</v>
      </c>
      <c r="N344" s="163">
        <v>4.3400000000000001E-3</v>
      </c>
      <c r="O344" s="163">
        <f>ROUND(E344*N344,5)</f>
        <v>0.72202999999999995</v>
      </c>
      <c r="P344" s="163">
        <v>0</v>
      </c>
      <c r="Q344" s="163">
        <f>ROUND(E344*P344,5)</f>
        <v>0</v>
      </c>
      <c r="R344" s="163"/>
      <c r="S344" s="163"/>
      <c r="T344" s="164">
        <v>0.22699</v>
      </c>
      <c r="U344" s="163">
        <f>ROUND(E344*T344,2)</f>
        <v>37.76</v>
      </c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162</v>
      </c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">
      <c r="A345" s="154"/>
      <c r="B345" s="160"/>
      <c r="C345" s="198" t="s">
        <v>455</v>
      </c>
      <c r="D345" s="165"/>
      <c r="E345" s="171"/>
      <c r="F345" s="175"/>
      <c r="G345" s="175"/>
      <c r="H345" s="175"/>
      <c r="I345" s="175"/>
      <c r="J345" s="175"/>
      <c r="K345" s="175"/>
      <c r="L345" s="175"/>
      <c r="M345" s="175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130</v>
      </c>
      <c r="AF345" s="153">
        <v>0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">
      <c r="A346" s="154"/>
      <c r="B346" s="160"/>
      <c r="C346" s="198" t="s">
        <v>362</v>
      </c>
      <c r="D346" s="165"/>
      <c r="E346" s="171">
        <v>108.81</v>
      </c>
      <c r="F346" s="175"/>
      <c r="G346" s="175"/>
      <c r="H346" s="175"/>
      <c r="I346" s="175"/>
      <c r="J346" s="175"/>
      <c r="K346" s="175"/>
      <c r="L346" s="175"/>
      <c r="M346" s="175"/>
      <c r="N346" s="163"/>
      <c r="O346" s="163"/>
      <c r="P346" s="163"/>
      <c r="Q346" s="163"/>
      <c r="R346" s="163"/>
      <c r="S346" s="163"/>
      <c r="T346" s="164"/>
      <c r="U346" s="163"/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130</v>
      </c>
      <c r="AF346" s="153">
        <v>0</v>
      </c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">
      <c r="A347" s="154"/>
      <c r="B347" s="160"/>
      <c r="C347" s="198" t="s">
        <v>363</v>
      </c>
      <c r="D347" s="165"/>
      <c r="E347" s="171">
        <v>31.05</v>
      </c>
      <c r="F347" s="175"/>
      <c r="G347" s="175"/>
      <c r="H347" s="175"/>
      <c r="I347" s="175"/>
      <c r="J347" s="175"/>
      <c r="K347" s="175"/>
      <c r="L347" s="175"/>
      <c r="M347" s="175"/>
      <c r="N347" s="163"/>
      <c r="O347" s="163"/>
      <c r="P347" s="163"/>
      <c r="Q347" s="163"/>
      <c r="R347" s="163"/>
      <c r="S347" s="163"/>
      <c r="T347" s="164"/>
      <c r="U347" s="163"/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130</v>
      </c>
      <c r="AF347" s="153">
        <v>0</v>
      </c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">
      <c r="A348" s="154"/>
      <c r="B348" s="160"/>
      <c r="C348" s="198" t="s">
        <v>364</v>
      </c>
      <c r="D348" s="165"/>
      <c r="E348" s="171">
        <v>31.506</v>
      </c>
      <c r="F348" s="175"/>
      <c r="G348" s="175"/>
      <c r="H348" s="175"/>
      <c r="I348" s="175"/>
      <c r="J348" s="175"/>
      <c r="K348" s="175"/>
      <c r="L348" s="175"/>
      <c r="M348" s="175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130</v>
      </c>
      <c r="AF348" s="153">
        <v>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">
      <c r="A349" s="154"/>
      <c r="B349" s="160"/>
      <c r="C349" s="198" t="s">
        <v>456</v>
      </c>
      <c r="D349" s="165"/>
      <c r="E349" s="171">
        <v>-5</v>
      </c>
      <c r="F349" s="175"/>
      <c r="G349" s="175"/>
      <c r="H349" s="175"/>
      <c r="I349" s="175"/>
      <c r="J349" s="175"/>
      <c r="K349" s="175"/>
      <c r="L349" s="175"/>
      <c r="M349" s="175"/>
      <c r="N349" s="163"/>
      <c r="O349" s="163"/>
      <c r="P349" s="163"/>
      <c r="Q349" s="163"/>
      <c r="R349" s="163"/>
      <c r="S349" s="163"/>
      <c r="T349" s="164"/>
      <c r="U349" s="163"/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130</v>
      </c>
      <c r="AF349" s="153">
        <v>0</v>
      </c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">
      <c r="A350" s="154">
        <v>88</v>
      </c>
      <c r="B350" s="160" t="s">
        <v>464</v>
      </c>
      <c r="C350" s="197" t="s">
        <v>465</v>
      </c>
      <c r="D350" s="162" t="s">
        <v>167</v>
      </c>
      <c r="E350" s="170">
        <v>332.73200000000003</v>
      </c>
      <c r="F350" s="174"/>
      <c r="G350" s="175">
        <f>ROUND(E350*F350,2)</f>
        <v>0</v>
      </c>
      <c r="H350" s="174"/>
      <c r="I350" s="175">
        <f>ROUND(E350*H350,2)</f>
        <v>0</v>
      </c>
      <c r="J350" s="174"/>
      <c r="K350" s="175">
        <f>ROUND(E350*J350,2)</f>
        <v>0</v>
      </c>
      <c r="L350" s="175">
        <v>15</v>
      </c>
      <c r="M350" s="175">
        <f>G350*(1+L350/100)</f>
        <v>0</v>
      </c>
      <c r="N350" s="163">
        <v>0</v>
      </c>
      <c r="O350" s="163">
        <f>ROUND(E350*N350,5)</f>
        <v>0</v>
      </c>
      <c r="P350" s="163">
        <v>0</v>
      </c>
      <c r="Q350" s="163">
        <f>ROUND(E350*P350,5)</f>
        <v>0</v>
      </c>
      <c r="R350" s="163"/>
      <c r="S350" s="163"/>
      <c r="T350" s="164">
        <v>5.7000000000000002E-2</v>
      </c>
      <c r="U350" s="163">
        <f>ROUND(E350*T350,2)</f>
        <v>18.97</v>
      </c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128</v>
      </c>
      <c r="AF350" s="153"/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">
      <c r="A351" s="154"/>
      <c r="B351" s="160"/>
      <c r="C351" s="198" t="s">
        <v>466</v>
      </c>
      <c r="D351" s="165"/>
      <c r="E351" s="171">
        <v>332.73200000000003</v>
      </c>
      <c r="F351" s="175"/>
      <c r="G351" s="175"/>
      <c r="H351" s="175"/>
      <c r="I351" s="175"/>
      <c r="J351" s="175"/>
      <c r="K351" s="175"/>
      <c r="L351" s="175"/>
      <c r="M351" s="175"/>
      <c r="N351" s="163"/>
      <c r="O351" s="163"/>
      <c r="P351" s="163"/>
      <c r="Q351" s="163"/>
      <c r="R351" s="163"/>
      <c r="S351" s="163"/>
      <c r="T351" s="164"/>
      <c r="U351" s="163"/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130</v>
      </c>
      <c r="AF351" s="153">
        <v>0</v>
      </c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ht="22.5" outlineLevel="1" x14ac:dyDescent="0.2">
      <c r="A352" s="154">
        <v>89</v>
      </c>
      <c r="B352" s="160" t="s">
        <v>467</v>
      </c>
      <c r="C352" s="197" t="s">
        <v>468</v>
      </c>
      <c r="D352" s="162" t="s">
        <v>161</v>
      </c>
      <c r="E352" s="170">
        <v>170.39</v>
      </c>
      <c r="F352" s="174"/>
      <c r="G352" s="175">
        <f>ROUND(E352*F352,2)</f>
        <v>0</v>
      </c>
      <c r="H352" s="174"/>
      <c r="I352" s="175">
        <f>ROUND(E352*H352,2)</f>
        <v>0</v>
      </c>
      <c r="J352" s="174"/>
      <c r="K352" s="175">
        <f>ROUND(E352*J352,2)</f>
        <v>0</v>
      </c>
      <c r="L352" s="175">
        <v>15</v>
      </c>
      <c r="M352" s="175">
        <f>G352*(1+L352/100)</f>
        <v>0</v>
      </c>
      <c r="N352" s="163">
        <v>7.2899999999999996E-3</v>
      </c>
      <c r="O352" s="163">
        <f>ROUND(E352*N352,5)</f>
        <v>1.24214</v>
      </c>
      <c r="P352" s="163">
        <v>0</v>
      </c>
      <c r="Q352" s="163">
        <f>ROUND(E352*P352,5)</f>
        <v>0</v>
      </c>
      <c r="R352" s="163"/>
      <c r="S352" s="163"/>
      <c r="T352" s="164">
        <v>0.11799999999999999</v>
      </c>
      <c r="U352" s="163">
        <f>ROUND(E352*T352,2)</f>
        <v>20.11</v>
      </c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 t="s">
        <v>128</v>
      </c>
      <c r="AF352" s="153"/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">
      <c r="A353" s="154"/>
      <c r="B353" s="160"/>
      <c r="C353" s="198" t="s">
        <v>469</v>
      </c>
      <c r="D353" s="165"/>
      <c r="E353" s="171"/>
      <c r="F353" s="175"/>
      <c r="G353" s="175"/>
      <c r="H353" s="175"/>
      <c r="I353" s="175"/>
      <c r="J353" s="175"/>
      <c r="K353" s="175"/>
      <c r="L353" s="175"/>
      <c r="M353" s="175"/>
      <c r="N353" s="163"/>
      <c r="O353" s="163"/>
      <c r="P353" s="163"/>
      <c r="Q353" s="163"/>
      <c r="R353" s="163"/>
      <c r="S353" s="163"/>
      <c r="T353" s="164"/>
      <c r="U353" s="163"/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 t="s">
        <v>130</v>
      </c>
      <c r="AF353" s="153">
        <v>0</v>
      </c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outlineLevel="1" x14ac:dyDescent="0.2">
      <c r="A354" s="154"/>
      <c r="B354" s="160"/>
      <c r="C354" s="198" t="s">
        <v>470</v>
      </c>
      <c r="D354" s="165"/>
      <c r="E354" s="171">
        <v>16</v>
      </c>
      <c r="F354" s="175"/>
      <c r="G354" s="175"/>
      <c r="H354" s="175"/>
      <c r="I354" s="175"/>
      <c r="J354" s="175"/>
      <c r="K354" s="175"/>
      <c r="L354" s="175"/>
      <c r="M354" s="175"/>
      <c r="N354" s="163"/>
      <c r="O354" s="163"/>
      <c r="P354" s="163"/>
      <c r="Q354" s="163"/>
      <c r="R354" s="163"/>
      <c r="S354" s="163"/>
      <c r="T354" s="164"/>
      <c r="U354" s="163"/>
      <c r="V354" s="153"/>
      <c r="W354" s="153"/>
      <c r="X354" s="153"/>
      <c r="Y354" s="153"/>
      <c r="Z354" s="153"/>
      <c r="AA354" s="153"/>
      <c r="AB354" s="153"/>
      <c r="AC354" s="153"/>
      <c r="AD354" s="153"/>
      <c r="AE354" s="153" t="s">
        <v>130</v>
      </c>
      <c r="AF354" s="153">
        <v>0</v>
      </c>
      <c r="AG354" s="153"/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outlineLevel="1" x14ac:dyDescent="0.2">
      <c r="A355" s="154"/>
      <c r="B355" s="160"/>
      <c r="C355" s="198" t="s">
        <v>471</v>
      </c>
      <c r="D355" s="165"/>
      <c r="E355" s="171">
        <v>138.9</v>
      </c>
      <c r="F355" s="175"/>
      <c r="G355" s="175"/>
      <c r="H355" s="175"/>
      <c r="I355" s="175"/>
      <c r="J355" s="175"/>
      <c r="K355" s="175"/>
      <c r="L355" s="175"/>
      <c r="M355" s="175"/>
      <c r="N355" s="163"/>
      <c r="O355" s="163"/>
      <c r="P355" s="163"/>
      <c r="Q355" s="163"/>
      <c r="R355" s="163"/>
      <c r="S355" s="163"/>
      <c r="T355" s="164"/>
      <c r="U355" s="163"/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 t="s">
        <v>130</v>
      </c>
      <c r="AF355" s="153">
        <v>0</v>
      </c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 x14ac:dyDescent="0.2">
      <c r="A356" s="154"/>
      <c r="B356" s="160"/>
      <c r="C356" s="198" t="s">
        <v>472</v>
      </c>
      <c r="D356" s="165"/>
      <c r="E356" s="171">
        <v>15.49</v>
      </c>
      <c r="F356" s="175"/>
      <c r="G356" s="175"/>
      <c r="H356" s="175"/>
      <c r="I356" s="175"/>
      <c r="J356" s="175"/>
      <c r="K356" s="175"/>
      <c r="L356" s="175"/>
      <c r="M356" s="175"/>
      <c r="N356" s="163"/>
      <c r="O356" s="163"/>
      <c r="P356" s="163"/>
      <c r="Q356" s="163"/>
      <c r="R356" s="163"/>
      <c r="S356" s="163"/>
      <c r="T356" s="164"/>
      <c r="U356" s="163"/>
      <c r="V356" s="153"/>
      <c r="W356" s="153"/>
      <c r="X356" s="153"/>
      <c r="Y356" s="153"/>
      <c r="Z356" s="153"/>
      <c r="AA356" s="153"/>
      <c r="AB356" s="153"/>
      <c r="AC356" s="153"/>
      <c r="AD356" s="153"/>
      <c r="AE356" s="153" t="s">
        <v>130</v>
      </c>
      <c r="AF356" s="153">
        <v>0</v>
      </c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outlineLevel="1" x14ac:dyDescent="0.2">
      <c r="A357" s="154">
        <v>90</v>
      </c>
      <c r="B357" s="160" t="s">
        <v>473</v>
      </c>
      <c r="C357" s="197" t="s">
        <v>474</v>
      </c>
      <c r="D357" s="162" t="s">
        <v>167</v>
      </c>
      <c r="E357" s="170">
        <v>120.94</v>
      </c>
      <c r="F357" s="174"/>
      <c r="G357" s="175">
        <f>ROUND(E357*F357,2)</f>
        <v>0</v>
      </c>
      <c r="H357" s="174"/>
      <c r="I357" s="175">
        <f>ROUND(E357*H357,2)</f>
        <v>0</v>
      </c>
      <c r="J357" s="174"/>
      <c r="K357" s="175">
        <f>ROUND(E357*J357,2)</f>
        <v>0</v>
      </c>
      <c r="L357" s="175">
        <v>15</v>
      </c>
      <c r="M357" s="175">
        <f>G357*(1+L357/100)</f>
        <v>0</v>
      </c>
      <c r="N357" s="163">
        <v>8.0000000000000007E-5</v>
      </c>
      <c r="O357" s="163">
        <f>ROUND(E357*N357,5)</f>
        <v>9.6799999999999994E-3</v>
      </c>
      <c r="P357" s="163">
        <v>0</v>
      </c>
      <c r="Q357" s="163">
        <f>ROUND(E357*P357,5)</f>
        <v>0</v>
      </c>
      <c r="R357" s="163"/>
      <c r="S357" s="163"/>
      <c r="T357" s="164">
        <v>0.26</v>
      </c>
      <c r="U357" s="163">
        <f>ROUND(E357*T357,2)</f>
        <v>31.44</v>
      </c>
      <c r="V357" s="153"/>
      <c r="W357" s="153"/>
      <c r="X357" s="153"/>
      <c r="Y357" s="153"/>
      <c r="Z357" s="153"/>
      <c r="AA357" s="153"/>
      <c r="AB357" s="153"/>
      <c r="AC357" s="153"/>
      <c r="AD357" s="153"/>
      <c r="AE357" s="153" t="s">
        <v>128</v>
      </c>
      <c r="AF357" s="153"/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outlineLevel="1" x14ac:dyDescent="0.2">
      <c r="A358" s="154"/>
      <c r="B358" s="160"/>
      <c r="C358" s="198" t="s">
        <v>445</v>
      </c>
      <c r="D358" s="165"/>
      <c r="E358" s="171">
        <v>120.94</v>
      </c>
      <c r="F358" s="175"/>
      <c r="G358" s="175"/>
      <c r="H358" s="175"/>
      <c r="I358" s="175"/>
      <c r="J358" s="175"/>
      <c r="K358" s="175"/>
      <c r="L358" s="175"/>
      <c r="M358" s="175"/>
      <c r="N358" s="163"/>
      <c r="O358" s="163"/>
      <c r="P358" s="163"/>
      <c r="Q358" s="163"/>
      <c r="R358" s="163"/>
      <c r="S358" s="163"/>
      <c r="T358" s="164"/>
      <c r="U358" s="163"/>
      <c r="V358" s="153"/>
      <c r="W358" s="153"/>
      <c r="X358" s="153"/>
      <c r="Y358" s="153"/>
      <c r="Z358" s="153"/>
      <c r="AA358" s="153"/>
      <c r="AB358" s="153"/>
      <c r="AC358" s="153"/>
      <c r="AD358" s="153"/>
      <c r="AE358" s="153" t="s">
        <v>130</v>
      </c>
      <c r="AF358" s="153">
        <v>0</v>
      </c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">
      <c r="A359" s="154">
        <v>91</v>
      </c>
      <c r="B359" s="160" t="s">
        <v>475</v>
      </c>
      <c r="C359" s="197" t="s">
        <v>476</v>
      </c>
      <c r="D359" s="162" t="s">
        <v>167</v>
      </c>
      <c r="E359" s="170">
        <v>133.03399999999999</v>
      </c>
      <c r="F359" s="174"/>
      <c r="G359" s="175">
        <f>ROUND(E359*F359,2)</f>
        <v>0</v>
      </c>
      <c r="H359" s="174"/>
      <c r="I359" s="175">
        <f>ROUND(E359*H359,2)</f>
        <v>0</v>
      </c>
      <c r="J359" s="174"/>
      <c r="K359" s="175">
        <f>ROUND(E359*J359,2)</f>
        <v>0</v>
      </c>
      <c r="L359" s="175">
        <v>15</v>
      </c>
      <c r="M359" s="175">
        <f>G359*(1+L359/100)</f>
        <v>0</v>
      </c>
      <c r="N359" s="163">
        <v>1.4999999999999999E-2</v>
      </c>
      <c r="O359" s="163">
        <f>ROUND(E359*N359,5)</f>
        <v>1.9955099999999999</v>
      </c>
      <c r="P359" s="163">
        <v>0</v>
      </c>
      <c r="Q359" s="163">
        <f>ROUND(E359*P359,5)</f>
        <v>0</v>
      </c>
      <c r="R359" s="163"/>
      <c r="S359" s="163"/>
      <c r="T359" s="164">
        <v>0</v>
      </c>
      <c r="U359" s="163">
        <f>ROUND(E359*T359,2)</f>
        <v>0</v>
      </c>
      <c r="V359" s="153"/>
      <c r="W359" s="153"/>
      <c r="X359" s="153"/>
      <c r="Y359" s="153"/>
      <c r="Z359" s="153"/>
      <c r="AA359" s="153"/>
      <c r="AB359" s="153"/>
      <c r="AC359" s="153"/>
      <c r="AD359" s="153"/>
      <c r="AE359" s="153" t="s">
        <v>430</v>
      </c>
      <c r="AF359" s="153"/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">
      <c r="A360" s="154"/>
      <c r="B360" s="160"/>
      <c r="C360" s="198" t="s">
        <v>469</v>
      </c>
      <c r="D360" s="165"/>
      <c r="E360" s="171"/>
      <c r="F360" s="175"/>
      <c r="G360" s="175"/>
      <c r="H360" s="175"/>
      <c r="I360" s="175"/>
      <c r="J360" s="175"/>
      <c r="K360" s="175"/>
      <c r="L360" s="175"/>
      <c r="M360" s="175"/>
      <c r="N360" s="163"/>
      <c r="O360" s="163"/>
      <c r="P360" s="163"/>
      <c r="Q360" s="163"/>
      <c r="R360" s="163"/>
      <c r="S360" s="163"/>
      <c r="T360" s="164"/>
      <c r="U360" s="163"/>
      <c r="V360" s="153"/>
      <c r="W360" s="153"/>
      <c r="X360" s="153"/>
      <c r="Y360" s="153"/>
      <c r="Z360" s="153"/>
      <c r="AA360" s="153"/>
      <c r="AB360" s="153"/>
      <c r="AC360" s="153"/>
      <c r="AD360" s="153"/>
      <c r="AE360" s="153" t="s">
        <v>130</v>
      </c>
      <c r="AF360" s="153">
        <v>0</v>
      </c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outlineLevel="1" x14ac:dyDescent="0.2">
      <c r="A361" s="154"/>
      <c r="B361" s="160"/>
      <c r="C361" s="198" t="s">
        <v>477</v>
      </c>
      <c r="D361" s="165"/>
      <c r="E361" s="171">
        <v>133.03399999999999</v>
      </c>
      <c r="F361" s="175"/>
      <c r="G361" s="175"/>
      <c r="H361" s="175"/>
      <c r="I361" s="175"/>
      <c r="J361" s="175"/>
      <c r="K361" s="175"/>
      <c r="L361" s="175"/>
      <c r="M361" s="175"/>
      <c r="N361" s="163"/>
      <c r="O361" s="163"/>
      <c r="P361" s="163"/>
      <c r="Q361" s="163"/>
      <c r="R361" s="163"/>
      <c r="S361" s="163"/>
      <c r="T361" s="164"/>
      <c r="U361" s="163"/>
      <c r="V361" s="153"/>
      <c r="W361" s="153"/>
      <c r="X361" s="153"/>
      <c r="Y361" s="153"/>
      <c r="Z361" s="153"/>
      <c r="AA361" s="153"/>
      <c r="AB361" s="153"/>
      <c r="AC361" s="153"/>
      <c r="AD361" s="153"/>
      <c r="AE361" s="153" t="s">
        <v>130</v>
      </c>
      <c r="AF361" s="153">
        <v>0</v>
      </c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">
      <c r="A362" s="154">
        <v>92</v>
      </c>
      <c r="B362" s="160" t="s">
        <v>478</v>
      </c>
      <c r="C362" s="197" t="s">
        <v>479</v>
      </c>
      <c r="D362" s="162" t="s">
        <v>161</v>
      </c>
      <c r="E362" s="170">
        <v>1</v>
      </c>
      <c r="F362" s="174"/>
      <c r="G362" s="175">
        <f>ROUND(E362*F362,2)</f>
        <v>0</v>
      </c>
      <c r="H362" s="174"/>
      <c r="I362" s="175">
        <f>ROUND(E362*H362,2)</f>
        <v>0</v>
      </c>
      <c r="J362" s="174"/>
      <c r="K362" s="175">
        <f>ROUND(E362*J362,2)</f>
        <v>0</v>
      </c>
      <c r="L362" s="175">
        <v>15</v>
      </c>
      <c r="M362" s="175">
        <f>G362*(1+L362/100)</f>
        <v>0</v>
      </c>
      <c r="N362" s="163">
        <v>1.6000000000000001E-4</v>
      </c>
      <c r="O362" s="163">
        <f>ROUND(E362*N362,5)</f>
        <v>1.6000000000000001E-4</v>
      </c>
      <c r="P362" s="163">
        <v>1.584E-2</v>
      </c>
      <c r="Q362" s="163">
        <f>ROUND(E362*P362,5)</f>
        <v>1.584E-2</v>
      </c>
      <c r="R362" s="163"/>
      <c r="S362" s="163"/>
      <c r="T362" s="164">
        <v>0.41909999999999997</v>
      </c>
      <c r="U362" s="163">
        <f>ROUND(E362*T362,2)</f>
        <v>0.42</v>
      </c>
      <c r="V362" s="153"/>
      <c r="W362" s="153"/>
      <c r="X362" s="153"/>
      <c r="Y362" s="153"/>
      <c r="Z362" s="153"/>
      <c r="AA362" s="153"/>
      <c r="AB362" s="153"/>
      <c r="AC362" s="153"/>
      <c r="AD362" s="153"/>
      <c r="AE362" s="153" t="s">
        <v>128</v>
      </c>
      <c r="AF362" s="153"/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outlineLevel="1" x14ac:dyDescent="0.2">
      <c r="A363" s="154"/>
      <c r="B363" s="160"/>
      <c r="C363" s="198" t="s">
        <v>480</v>
      </c>
      <c r="D363" s="165"/>
      <c r="E363" s="171"/>
      <c r="F363" s="175"/>
      <c r="G363" s="175"/>
      <c r="H363" s="175"/>
      <c r="I363" s="175"/>
      <c r="J363" s="175"/>
      <c r="K363" s="175"/>
      <c r="L363" s="175"/>
      <c r="M363" s="175"/>
      <c r="N363" s="163"/>
      <c r="O363" s="163"/>
      <c r="P363" s="163"/>
      <c r="Q363" s="163"/>
      <c r="R363" s="163"/>
      <c r="S363" s="163"/>
      <c r="T363" s="164"/>
      <c r="U363" s="163"/>
      <c r="V363" s="153"/>
      <c r="W363" s="153"/>
      <c r="X363" s="153"/>
      <c r="Y363" s="153"/>
      <c r="Z363" s="153"/>
      <c r="AA363" s="153"/>
      <c r="AB363" s="153"/>
      <c r="AC363" s="153"/>
      <c r="AD363" s="153"/>
      <c r="AE363" s="153" t="s">
        <v>130</v>
      </c>
      <c r="AF363" s="153">
        <v>0</v>
      </c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outlineLevel="1" x14ac:dyDescent="0.2">
      <c r="A364" s="154"/>
      <c r="B364" s="160"/>
      <c r="C364" s="198" t="s">
        <v>481</v>
      </c>
      <c r="D364" s="165"/>
      <c r="E364" s="171">
        <v>1</v>
      </c>
      <c r="F364" s="175"/>
      <c r="G364" s="175"/>
      <c r="H364" s="175"/>
      <c r="I364" s="175"/>
      <c r="J364" s="175"/>
      <c r="K364" s="175"/>
      <c r="L364" s="175"/>
      <c r="M364" s="175"/>
      <c r="N364" s="163"/>
      <c r="O364" s="163"/>
      <c r="P364" s="163"/>
      <c r="Q364" s="163"/>
      <c r="R364" s="163"/>
      <c r="S364" s="163"/>
      <c r="T364" s="164"/>
      <c r="U364" s="163"/>
      <c r="V364" s="153"/>
      <c r="W364" s="153"/>
      <c r="X364" s="153"/>
      <c r="Y364" s="153"/>
      <c r="Z364" s="153"/>
      <c r="AA364" s="153"/>
      <c r="AB364" s="153"/>
      <c r="AC364" s="153"/>
      <c r="AD364" s="153"/>
      <c r="AE364" s="153" t="s">
        <v>130</v>
      </c>
      <c r="AF364" s="153">
        <v>0</v>
      </c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">
      <c r="A365" s="154">
        <v>93</v>
      </c>
      <c r="B365" s="160" t="s">
        <v>482</v>
      </c>
      <c r="C365" s="197" t="s">
        <v>483</v>
      </c>
      <c r="D365" s="162" t="s">
        <v>161</v>
      </c>
      <c r="E365" s="170">
        <v>1.2</v>
      </c>
      <c r="F365" s="174"/>
      <c r="G365" s="175">
        <f>ROUND(E365*F365,2)</f>
        <v>0</v>
      </c>
      <c r="H365" s="174"/>
      <c r="I365" s="175">
        <f>ROUND(E365*H365,2)</f>
        <v>0</v>
      </c>
      <c r="J365" s="174"/>
      <c r="K365" s="175">
        <f>ROUND(E365*J365,2)</f>
        <v>0</v>
      </c>
      <c r="L365" s="175">
        <v>15</v>
      </c>
      <c r="M365" s="175">
        <f>G365*(1+L365/100)</f>
        <v>0</v>
      </c>
      <c r="N365" s="163">
        <v>1.6000000000000001E-4</v>
      </c>
      <c r="O365" s="163">
        <f>ROUND(E365*N365,5)</f>
        <v>1.9000000000000001E-4</v>
      </c>
      <c r="P365" s="163">
        <v>6.6E-3</v>
      </c>
      <c r="Q365" s="163">
        <f>ROUND(E365*P365,5)</f>
        <v>7.92E-3</v>
      </c>
      <c r="R365" s="163"/>
      <c r="S365" s="163"/>
      <c r="T365" s="164">
        <v>0.27043</v>
      </c>
      <c r="U365" s="163">
        <f>ROUND(E365*T365,2)</f>
        <v>0.32</v>
      </c>
      <c r="V365" s="153"/>
      <c r="W365" s="153"/>
      <c r="X365" s="153"/>
      <c r="Y365" s="153"/>
      <c r="Z365" s="153"/>
      <c r="AA365" s="153"/>
      <c r="AB365" s="153"/>
      <c r="AC365" s="153"/>
      <c r="AD365" s="153"/>
      <c r="AE365" s="153" t="s">
        <v>128</v>
      </c>
      <c r="AF365" s="153"/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">
      <c r="A366" s="154"/>
      <c r="B366" s="160"/>
      <c r="C366" s="198" t="s">
        <v>480</v>
      </c>
      <c r="D366" s="165"/>
      <c r="E366" s="171"/>
      <c r="F366" s="175"/>
      <c r="G366" s="175"/>
      <c r="H366" s="175"/>
      <c r="I366" s="175"/>
      <c r="J366" s="175"/>
      <c r="K366" s="175"/>
      <c r="L366" s="175"/>
      <c r="M366" s="175"/>
      <c r="N366" s="163"/>
      <c r="O366" s="163"/>
      <c r="P366" s="163"/>
      <c r="Q366" s="163"/>
      <c r="R366" s="163"/>
      <c r="S366" s="163"/>
      <c r="T366" s="164"/>
      <c r="U366" s="163"/>
      <c r="V366" s="153"/>
      <c r="W366" s="153"/>
      <c r="X366" s="153"/>
      <c r="Y366" s="153"/>
      <c r="Z366" s="153"/>
      <c r="AA366" s="153"/>
      <c r="AB366" s="153"/>
      <c r="AC366" s="153"/>
      <c r="AD366" s="153"/>
      <c r="AE366" s="153" t="s">
        <v>130</v>
      </c>
      <c r="AF366" s="153">
        <v>0</v>
      </c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outlineLevel="1" x14ac:dyDescent="0.2">
      <c r="A367" s="154"/>
      <c r="B367" s="160"/>
      <c r="C367" s="198" t="s">
        <v>484</v>
      </c>
      <c r="D367" s="165"/>
      <c r="E367" s="171">
        <v>1.2</v>
      </c>
      <c r="F367" s="175"/>
      <c r="G367" s="175"/>
      <c r="H367" s="175"/>
      <c r="I367" s="175"/>
      <c r="J367" s="175"/>
      <c r="K367" s="175"/>
      <c r="L367" s="175"/>
      <c r="M367" s="175"/>
      <c r="N367" s="163"/>
      <c r="O367" s="163"/>
      <c r="P367" s="163"/>
      <c r="Q367" s="163"/>
      <c r="R367" s="163"/>
      <c r="S367" s="163"/>
      <c r="T367" s="164"/>
      <c r="U367" s="163"/>
      <c r="V367" s="153"/>
      <c r="W367" s="153"/>
      <c r="X367" s="153"/>
      <c r="Y367" s="153"/>
      <c r="Z367" s="153"/>
      <c r="AA367" s="153"/>
      <c r="AB367" s="153"/>
      <c r="AC367" s="153"/>
      <c r="AD367" s="153"/>
      <c r="AE367" s="153" t="s">
        <v>130</v>
      </c>
      <c r="AF367" s="153">
        <v>0</v>
      </c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ht="22.5" outlineLevel="1" x14ac:dyDescent="0.2">
      <c r="A368" s="154">
        <v>94</v>
      </c>
      <c r="B368" s="160" t="s">
        <v>485</v>
      </c>
      <c r="C368" s="197" t="s">
        <v>486</v>
      </c>
      <c r="D368" s="162" t="s">
        <v>161</v>
      </c>
      <c r="E368" s="170">
        <v>11.8</v>
      </c>
      <c r="F368" s="174"/>
      <c r="G368" s="175">
        <f>ROUND(E368*F368,2)</f>
        <v>0</v>
      </c>
      <c r="H368" s="174"/>
      <c r="I368" s="175">
        <f>ROUND(E368*H368,2)</f>
        <v>0</v>
      </c>
      <c r="J368" s="174"/>
      <c r="K368" s="175">
        <f>ROUND(E368*J368,2)</f>
        <v>0</v>
      </c>
      <c r="L368" s="175">
        <v>15</v>
      </c>
      <c r="M368" s="175">
        <f>G368*(1+L368/100)</f>
        <v>0</v>
      </c>
      <c r="N368" s="163">
        <v>1.3639999999999999E-2</v>
      </c>
      <c r="O368" s="163">
        <f>ROUND(E368*N368,5)</f>
        <v>0.16095000000000001</v>
      </c>
      <c r="P368" s="163">
        <v>0</v>
      </c>
      <c r="Q368" s="163">
        <f>ROUND(E368*P368,5)</f>
        <v>0</v>
      </c>
      <c r="R368" s="163"/>
      <c r="S368" s="163"/>
      <c r="T368" s="164">
        <v>0.41599999999999998</v>
      </c>
      <c r="U368" s="163">
        <f>ROUND(E368*T368,2)</f>
        <v>4.91</v>
      </c>
      <c r="V368" s="153"/>
      <c r="W368" s="153"/>
      <c r="X368" s="153"/>
      <c r="Y368" s="153"/>
      <c r="Z368" s="153"/>
      <c r="AA368" s="153"/>
      <c r="AB368" s="153"/>
      <c r="AC368" s="153"/>
      <c r="AD368" s="153"/>
      <c r="AE368" s="153" t="s">
        <v>128</v>
      </c>
      <c r="AF368" s="153"/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">
      <c r="A369" s="154"/>
      <c r="B369" s="160"/>
      <c r="C369" s="198" t="s">
        <v>487</v>
      </c>
      <c r="D369" s="165"/>
      <c r="E369" s="171"/>
      <c r="F369" s="175"/>
      <c r="G369" s="175"/>
      <c r="H369" s="175"/>
      <c r="I369" s="175"/>
      <c r="J369" s="175"/>
      <c r="K369" s="175"/>
      <c r="L369" s="175"/>
      <c r="M369" s="175"/>
      <c r="N369" s="163"/>
      <c r="O369" s="163"/>
      <c r="P369" s="163"/>
      <c r="Q369" s="163"/>
      <c r="R369" s="163"/>
      <c r="S369" s="163"/>
      <c r="T369" s="164"/>
      <c r="U369" s="163"/>
      <c r="V369" s="153"/>
      <c r="W369" s="153"/>
      <c r="X369" s="153"/>
      <c r="Y369" s="153"/>
      <c r="Z369" s="153"/>
      <c r="AA369" s="153"/>
      <c r="AB369" s="153"/>
      <c r="AC369" s="153"/>
      <c r="AD369" s="153"/>
      <c r="AE369" s="153" t="s">
        <v>130</v>
      </c>
      <c r="AF369" s="153">
        <v>0</v>
      </c>
      <c r="AG369" s="153"/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">
      <c r="A370" s="154"/>
      <c r="B370" s="160"/>
      <c r="C370" s="198" t="s">
        <v>488</v>
      </c>
      <c r="D370" s="165"/>
      <c r="E370" s="171">
        <v>11.8</v>
      </c>
      <c r="F370" s="175"/>
      <c r="G370" s="175"/>
      <c r="H370" s="175"/>
      <c r="I370" s="175"/>
      <c r="J370" s="175"/>
      <c r="K370" s="175"/>
      <c r="L370" s="175"/>
      <c r="M370" s="175"/>
      <c r="N370" s="163"/>
      <c r="O370" s="163"/>
      <c r="P370" s="163"/>
      <c r="Q370" s="163"/>
      <c r="R370" s="163"/>
      <c r="S370" s="163"/>
      <c r="T370" s="164"/>
      <c r="U370" s="163"/>
      <c r="V370" s="153"/>
      <c r="W370" s="153"/>
      <c r="X370" s="153"/>
      <c r="Y370" s="153"/>
      <c r="Z370" s="153"/>
      <c r="AA370" s="153"/>
      <c r="AB370" s="153"/>
      <c r="AC370" s="153"/>
      <c r="AD370" s="153"/>
      <c r="AE370" s="153" t="s">
        <v>130</v>
      </c>
      <c r="AF370" s="153">
        <v>0</v>
      </c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ht="22.5" outlineLevel="1" x14ac:dyDescent="0.2">
      <c r="A371" s="154">
        <v>95</v>
      </c>
      <c r="B371" s="160" t="s">
        <v>489</v>
      </c>
      <c r="C371" s="197" t="s">
        <v>490</v>
      </c>
      <c r="D371" s="162" t="s">
        <v>161</v>
      </c>
      <c r="E371" s="170">
        <v>1</v>
      </c>
      <c r="F371" s="174"/>
      <c r="G371" s="175">
        <f>ROUND(E371*F371,2)</f>
        <v>0</v>
      </c>
      <c r="H371" s="174"/>
      <c r="I371" s="175">
        <f>ROUND(E371*H371,2)</f>
        <v>0</v>
      </c>
      <c r="J371" s="174"/>
      <c r="K371" s="175">
        <f>ROUND(E371*J371,2)</f>
        <v>0</v>
      </c>
      <c r="L371" s="175">
        <v>15</v>
      </c>
      <c r="M371" s="175">
        <f>G371*(1+L371/100)</f>
        <v>0</v>
      </c>
      <c r="N371" s="163">
        <v>1.025E-2</v>
      </c>
      <c r="O371" s="163">
        <f>ROUND(E371*N371,5)</f>
        <v>1.025E-2</v>
      </c>
      <c r="P371" s="163">
        <v>0</v>
      </c>
      <c r="Q371" s="163">
        <f>ROUND(E371*P371,5)</f>
        <v>0</v>
      </c>
      <c r="R371" s="163"/>
      <c r="S371" s="163"/>
      <c r="T371" s="164">
        <v>0.41599999999999998</v>
      </c>
      <c r="U371" s="163">
        <f>ROUND(E371*T371,2)</f>
        <v>0.42</v>
      </c>
      <c r="V371" s="153"/>
      <c r="W371" s="153"/>
      <c r="X371" s="153"/>
      <c r="Y371" s="153"/>
      <c r="Z371" s="153"/>
      <c r="AA371" s="153"/>
      <c r="AB371" s="153"/>
      <c r="AC371" s="153"/>
      <c r="AD371" s="153"/>
      <c r="AE371" s="153" t="s">
        <v>128</v>
      </c>
      <c r="AF371" s="153"/>
      <c r="AG371" s="153"/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 x14ac:dyDescent="0.2">
      <c r="A372" s="154"/>
      <c r="B372" s="160"/>
      <c r="C372" s="198" t="s">
        <v>487</v>
      </c>
      <c r="D372" s="165"/>
      <c r="E372" s="171"/>
      <c r="F372" s="175"/>
      <c r="G372" s="175"/>
      <c r="H372" s="175"/>
      <c r="I372" s="175"/>
      <c r="J372" s="175"/>
      <c r="K372" s="175"/>
      <c r="L372" s="175"/>
      <c r="M372" s="175"/>
      <c r="N372" s="163"/>
      <c r="O372" s="163"/>
      <c r="P372" s="163"/>
      <c r="Q372" s="163"/>
      <c r="R372" s="163"/>
      <c r="S372" s="163"/>
      <c r="T372" s="164"/>
      <c r="U372" s="163"/>
      <c r="V372" s="153"/>
      <c r="W372" s="153"/>
      <c r="X372" s="153"/>
      <c r="Y372" s="153"/>
      <c r="Z372" s="153"/>
      <c r="AA372" s="153"/>
      <c r="AB372" s="153"/>
      <c r="AC372" s="153"/>
      <c r="AD372" s="153"/>
      <c r="AE372" s="153" t="s">
        <v>130</v>
      </c>
      <c r="AF372" s="153">
        <v>0</v>
      </c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">
      <c r="A373" s="154"/>
      <c r="B373" s="160"/>
      <c r="C373" s="198" t="s">
        <v>491</v>
      </c>
      <c r="D373" s="165"/>
      <c r="E373" s="171">
        <v>1</v>
      </c>
      <c r="F373" s="175"/>
      <c r="G373" s="175"/>
      <c r="H373" s="175"/>
      <c r="I373" s="175"/>
      <c r="J373" s="175"/>
      <c r="K373" s="175"/>
      <c r="L373" s="175"/>
      <c r="M373" s="175"/>
      <c r="N373" s="163"/>
      <c r="O373" s="163"/>
      <c r="P373" s="163"/>
      <c r="Q373" s="163"/>
      <c r="R373" s="163"/>
      <c r="S373" s="163"/>
      <c r="T373" s="164"/>
      <c r="U373" s="163"/>
      <c r="V373" s="153"/>
      <c r="W373" s="153"/>
      <c r="X373" s="153"/>
      <c r="Y373" s="153"/>
      <c r="Z373" s="153"/>
      <c r="AA373" s="153"/>
      <c r="AB373" s="153"/>
      <c r="AC373" s="153"/>
      <c r="AD373" s="153"/>
      <c r="AE373" s="153" t="s">
        <v>130</v>
      </c>
      <c r="AF373" s="153">
        <v>0</v>
      </c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ht="22.5" outlineLevel="1" x14ac:dyDescent="0.2">
      <c r="A374" s="154">
        <v>96</v>
      </c>
      <c r="B374" s="160" t="s">
        <v>492</v>
      </c>
      <c r="C374" s="197" t="s">
        <v>493</v>
      </c>
      <c r="D374" s="162" t="s">
        <v>161</v>
      </c>
      <c r="E374" s="170">
        <v>1.5</v>
      </c>
      <c r="F374" s="174"/>
      <c r="G374" s="175">
        <f>ROUND(E374*F374,2)</f>
        <v>0</v>
      </c>
      <c r="H374" s="174"/>
      <c r="I374" s="175">
        <f>ROUND(E374*H374,2)</f>
        <v>0</v>
      </c>
      <c r="J374" s="174"/>
      <c r="K374" s="175">
        <f>ROUND(E374*J374,2)</f>
        <v>0</v>
      </c>
      <c r="L374" s="175">
        <v>15</v>
      </c>
      <c r="M374" s="175">
        <f>G374*(1+L374/100)</f>
        <v>0</v>
      </c>
      <c r="N374" s="163">
        <v>7.3299999999999997E-3</v>
      </c>
      <c r="O374" s="163">
        <f>ROUND(E374*N374,5)</f>
        <v>1.0999999999999999E-2</v>
      </c>
      <c r="P374" s="163">
        <v>0</v>
      </c>
      <c r="Q374" s="163">
        <f>ROUND(E374*P374,5)</f>
        <v>0</v>
      </c>
      <c r="R374" s="163"/>
      <c r="S374" s="163"/>
      <c r="T374" s="164">
        <v>0.34200000000000003</v>
      </c>
      <c r="U374" s="163">
        <f>ROUND(E374*T374,2)</f>
        <v>0.51</v>
      </c>
      <c r="V374" s="153"/>
      <c r="W374" s="153"/>
      <c r="X374" s="153"/>
      <c r="Y374" s="153"/>
      <c r="Z374" s="153"/>
      <c r="AA374" s="153"/>
      <c r="AB374" s="153"/>
      <c r="AC374" s="153"/>
      <c r="AD374" s="153"/>
      <c r="AE374" s="153" t="s">
        <v>128</v>
      </c>
      <c r="AF374" s="153"/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">
      <c r="A375" s="154"/>
      <c r="B375" s="160"/>
      <c r="C375" s="198" t="s">
        <v>487</v>
      </c>
      <c r="D375" s="165"/>
      <c r="E375" s="171"/>
      <c r="F375" s="175"/>
      <c r="G375" s="175"/>
      <c r="H375" s="175"/>
      <c r="I375" s="175"/>
      <c r="J375" s="175"/>
      <c r="K375" s="175"/>
      <c r="L375" s="175"/>
      <c r="M375" s="175"/>
      <c r="N375" s="163"/>
      <c r="O375" s="163"/>
      <c r="P375" s="163"/>
      <c r="Q375" s="163"/>
      <c r="R375" s="163"/>
      <c r="S375" s="163"/>
      <c r="T375" s="164"/>
      <c r="U375" s="163"/>
      <c r="V375" s="153"/>
      <c r="W375" s="153"/>
      <c r="X375" s="153"/>
      <c r="Y375" s="153"/>
      <c r="Z375" s="153"/>
      <c r="AA375" s="153"/>
      <c r="AB375" s="153"/>
      <c r="AC375" s="153"/>
      <c r="AD375" s="153"/>
      <c r="AE375" s="153" t="s">
        <v>130</v>
      </c>
      <c r="AF375" s="153">
        <v>0</v>
      </c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">
      <c r="A376" s="154"/>
      <c r="B376" s="160"/>
      <c r="C376" s="198" t="s">
        <v>494</v>
      </c>
      <c r="D376" s="165"/>
      <c r="E376" s="171">
        <v>1.5</v>
      </c>
      <c r="F376" s="175"/>
      <c r="G376" s="175"/>
      <c r="H376" s="175"/>
      <c r="I376" s="175"/>
      <c r="J376" s="175"/>
      <c r="K376" s="175"/>
      <c r="L376" s="175"/>
      <c r="M376" s="175"/>
      <c r="N376" s="163"/>
      <c r="O376" s="163"/>
      <c r="P376" s="163"/>
      <c r="Q376" s="163"/>
      <c r="R376" s="163"/>
      <c r="S376" s="163"/>
      <c r="T376" s="164"/>
      <c r="U376" s="163"/>
      <c r="V376" s="153"/>
      <c r="W376" s="153"/>
      <c r="X376" s="153"/>
      <c r="Y376" s="153"/>
      <c r="Z376" s="153"/>
      <c r="AA376" s="153"/>
      <c r="AB376" s="153"/>
      <c r="AC376" s="153"/>
      <c r="AD376" s="153"/>
      <c r="AE376" s="153" t="s">
        <v>130</v>
      </c>
      <c r="AF376" s="153">
        <v>0</v>
      </c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ht="22.5" outlineLevel="1" x14ac:dyDescent="0.2">
      <c r="A377" s="154">
        <v>97</v>
      </c>
      <c r="B377" s="160" t="s">
        <v>495</v>
      </c>
      <c r="C377" s="197" t="s">
        <v>496</v>
      </c>
      <c r="D377" s="162" t="s">
        <v>161</v>
      </c>
      <c r="E377" s="170">
        <v>25.6</v>
      </c>
      <c r="F377" s="174"/>
      <c r="G377" s="175">
        <f>ROUND(E377*F377,2)</f>
        <v>0</v>
      </c>
      <c r="H377" s="174"/>
      <c r="I377" s="175">
        <f>ROUND(E377*H377,2)</f>
        <v>0</v>
      </c>
      <c r="J377" s="174"/>
      <c r="K377" s="175">
        <f>ROUND(E377*J377,2)</f>
        <v>0</v>
      </c>
      <c r="L377" s="175">
        <v>15</v>
      </c>
      <c r="M377" s="175">
        <f>G377*(1+L377/100)</f>
        <v>0</v>
      </c>
      <c r="N377" s="163">
        <v>6.79E-3</v>
      </c>
      <c r="O377" s="163">
        <f>ROUND(E377*N377,5)</f>
        <v>0.17382</v>
      </c>
      <c r="P377" s="163">
        <v>0</v>
      </c>
      <c r="Q377" s="163">
        <f>ROUND(E377*P377,5)</f>
        <v>0</v>
      </c>
      <c r="R377" s="163"/>
      <c r="S377" s="163"/>
      <c r="T377" s="164">
        <v>0.26200000000000001</v>
      </c>
      <c r="U377" s="163">
        <f>ROUND(E377*T377,2)</f>
        <v>6.71</v>
      </c>
      <c r="V377" s="153"/>
      <c r="W377" s="153"/>
      <c r="X377" s="153"/>
      <c r="Y377" s="153"/>
      <c r="Z377" s="153"/>
      <c r="AA377" s="153"/>
      <c r="AB377" s="153"/>
      <c r="AC377" s="153"/>
      <c r="AD377" s="153"/>
      <c r="AE377" s="153" t="s">
        <v>128</v>
      </c>
      <c r="AF377" s="153"/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">
      <c r="A378" s="154"/>
      <c r="B378" s="160"/>
      <c r="C378" s="198" t="s">
        <v>487</v>
      </c>
      <c r="D378" s="165"/>
      <c r="E378" s="171"/>
      <c r="F378" s="175"/>
      <c r="G378" s="175"/>
      <c r="H378" s="175"/>
      <c r="I378" s="175"/>
      <c r="J378" s="175"/>
      <c r="K378" s="175"/>
      <c r="L378" s="175"/>
      <c r="M378" s="175"/>
      <c r="N378" s="163"/>
      <c r="O378" s="163"/>
      <c r="P378" s="163"/>
      <c r="Q378" s="163"/>
      <c r="R378" s="163"/>
      <c r="S378" s="163"/>
      <c r="T378" s="164"/>
      <c r="U378" s="163"/>
      <c r="V378" s="153"/>
      <c r="W378" s="153"/>
      <c r="X378" s="153"/>
      <c r="Y378" s="153"/>
      <c r="Z378" s="153"/>
      <c r="AA378" s="153"/>
      <c r="AB378" s="153"/>
      <c r="AC378" s="153"/>
      <c r="AD378" s="153"/>
      <c r="AE378" s="153" t="s">
        <v>130</v>
      </c>
      <c r="AF378" s="153">
        <v>0</v>
      </c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">
      <c r="A379" s="154"/>
      <c r="B379" s="160"/>
      <c r="C379" s="198" t="s">
        <v>497</v>
      </c>
      <c r="D379" s="165"/>
      <c r="E379" s="171">
        <v>2</v>
      </c>
      <c r="F379" s="175"/>
      <c r="G379" s="175"/>
      <c r="H379" s="175"/>
      <c r="I379" s="175"/>
      <c r="J379" s="175"/>
      <c r="K379" s="175"/>
      <c r="L379" s="175"/>
      <c r="M379" s="175"/>
      <c r="N379" s="163"/>
      <c r="O379" s="163"/>
      <c r="P379" s="163"/>
      <c r="Q379" s="163"/>
      <c r="R379" s="163"/>
      <c r="S379" s="163"/>
      <c r="T379" s="164"/>
      <c r="U379" s="163"/>
      <c r="V379" s="153"/>
      <c r="W379" s="153"/>
      <c r="X379" s="153"/>
      <c r="Y379" s="153"/>
      <c r="Z379" s="153"/>
      <c r="AA379" s="153"/>
      <c r="AB379" s="153"/>
      <c r="AC379" s="153"/>
      <c r="AD379" s="153"/>
      <c r="AE379" s="153" t="s">
        <v>130</v>
      </c>
      <c r="AF379" s="153">
        <v>0</v>
      </c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outlineLevel="1" x14ac:dyDescent="0.2">
      <c r="A380" s="154"/>
      <c r="B380" s="160"/>
      <c r="C380" s="198" t="s">
        <v>498</v>
      </c>
      <c r="D380" s="165"/>
      <c r="E380" s="171">
        <v>23.6</v>
      </c>
      <c r="F380" s="175"/>
      <c r="G380" s="175"/>
      <c r="H380" s="175"/>
      <c r="I380" s="175"/>
      <c r="J380" s="175"/>
      <c r="K380" s="175"/>
      <c r="L380" s="175"/>
      <c r="M380" s="175"/>
      <c r="N380" s="163"/>
      <c r="O380" s="163"/>
      <c r="P380" s="163"/>
      <c r="Q380" s="163"/>
      <c r="R380" s="163"/>
      <c r="S380" s="163"/>
      <c r="T380" s="164"/>
      <c r="U380" s="163"/>
      <c r="V380" s="153"/>
      <c r="W380" s="153"/>
      <c r="X380" s="153"/>
      <c r="Y380" s="153"/>
      <c r="Z380" s="153"/>
      <c r="AA380" s="153"/>
      <c r="AB380" s="153"/>
      <c r="AC380" s="153"/>
      <c r="AD380" s="153"/>
      <c r="AE380" s="153" t="s">
        <v>130</v>
      </c>
      <c r="AF380" s="153">
        <v>0</v>
      </c>
      <c r="AG380" s="153"/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</row>
    <row r="381" spans="1:60" outlineLevel="1" x14ac:dyDescent="0.2">
      <c r="A381" s="154">
        <v>98</v>
      </c>
      <c r="B381" s="160" t="s">
        <v>499</v>
      </c>
      <c r="C381" s="197" t="s">
        <v>500</v>
      </c>
      <c r="D381" s="162" t="s">
        <v>0</v>
      </c>
      <c r="E381" s="170">
        <v>7.4</v>
      </c>
      <c r="F381" s="174"/>
      <c r="G381" s="175">
        <f>ROUND(E381*F381,2)</f>
        <v>0</v>
      </c>
      <c r="H381" s="174"/>
      <c r="I381" s="175">
        <f>ROUND(E381*H381,2)</f>
        <v>0</v>
      </c>
      <c r="J381" s="174"/>
      <c r="K381" s="175">
        <f>ROUND(E381*J381,2)</f>
        <v>0</v>
      </c>
      <c r="L381" s="175">
        <v>15</v>
      </c>
      <c r="M381" s="175">
        <f>G381*(1+L381/100)</f>
        <v>0</v>
      </c>
      <c r="N381" s="163">
        <v>0</v>
      </c>
      <c r="O381" s="163">
        <f>ROUND(E381*N381,5)</f>
        <v>0</v>
      </c>
      <c r="P381" s="163">
        <v>0</v>
      </c>
      <c r="Q381" s="163">
        <f>ROUND(E381*P381,5)</f>
        <v>0</v>
      </c>
      <c r="R381" s="163"/>
      <c r="S381" s="163"/>
      <c r="T381" s="164">
        <v>0</v>
      </c>
      <c r="U381" s="163">
        <f>ROUND(E381*T381,2)</f>
        <v>0</v>
      </c>
      <c r="V381" s="153"/>
      <c r="W381" s="153"/>
      <c r="X381" s="153"/>
      <c r="Y381" s="153"/>
      <c r="Z381" s="153"/>
      <c r="AA381" s="153"/>
      <c r="AB381" s="153"/>
      <c r="AC381" s="153"/>
      <c r="AD381" s="153"/>
      <c r="AE381" s="153" t="s">
        <v>128</v>
      </c>
      <c r="AF381" s="153"/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x14ac:dyDescent="0.2">
      <c r="A382" s="155" t="s">
        <v>125</v>
      </c>
      <c r="B382" s="161" t="s">
        <v>82</v>
      </c>
      <c r="C382" s="199" t="s">
        <v>83</v>
      </c>
      <c r="D382" s="166"/>
      <c r="E382" s="172"/>
      <c r="F382" s="176"/>
      <c r="G382" s="176">
        <f>SUMIF(AE383:AE399,"&lt;&gt;NOR",G383:G399)</f>
        <v>0</v>
      </c>
      <c r="H382" s="176"/>
      <c r="I382" s="176">
        <f>SUM(I383:I399)</f>
        <v>0</v>
      </c>
      <c r="J382" s="176"/>
      <c r="K382" s="176">
        <f>SUM(K383:K399)</f>
        <v>0</v>
      </c>
      <c r="L382" s="176"/>
      <c r="M382" s="176">
        <f>SUM(M383:M399)</f>
        <v>0</v>
      </c>
      <c r="N382" s="167"/>
      <c r="O382" s="167">
        <f>SUM(O383:O399)</f>
        <v>0.50741999999999998</v>
      </c>
      <c r="P382" s="167"/>
      <c r="Q382" s="167">
        <f>SUM(Q383:Q399)</f>
        <v>0</v>
      </c>
      <c r="R382" s="167"/>
      <c r="S382" s="167"/>
      <c r="T382" s="168"/>
      <c r="U382" s="167">
        <f>SUM(U383:U399)</f>
        <v>212.37</v>
      </c>
      <c r="AE382" t="s">
        <v>126</v>
      </c>
    </row>
    <row r="383" spans="1:60" ht="22.5" outlineLevel="1" x14ac:dyDescent="0.2">
      <c r="A383" s="154">
        <v>99</v>
      </c>
      <c r="B383" s="160" t="s">
        <v>501</v>
      </c>
      <c r="C383" s="197" t="s">
        <v>502</v>
      </c>
      <c r="D383" s="162" t="s">
        <v>503</v>
      </c>
      <c r="E383" s="170">
        <v>28.5</v>
      </c>
      <c r="F383" s="174"/>
      <c r="G383" s="175">
        <f t="shared" ref="G383:G394" si="0">ROUND(E383*F383,2)</f>
        <v>0</v>
      </c>
      <c r="H383" s="174"/>
      <c r="I383" s="175">
        <f t="shared" ref="I383:I394" si="1">ROUND(E383*H383,2)</f>
        <v>0</v>
      </c>
      <c r="J383" s="174"/>
      <c r="K383" s="175">
        <f t="shared" ref="K383:K394" si="2">ROUND(E383*J383,2)</f>
        <v>0</v>
      </c>
      <c r="L383" s="175">
        <v>15</v>
      </c>
      <c r="M383" s="175">
        <f t="shared" ref="M383:M394" si="3">G383*(1+L383/100)</f>
        <v>0</v>
      </c>
      <c r="N383" s="163">
        <v>0</v>
      </c>
      <c r="O383" s="163">
        <f t="shared" ref="O383:O394" si="4">ROUND(E383*N383,5)</f>
        <v>0</v>
      </c>
      <c r="P383" s="163">
        <v>0</v>
      </c>
      <c r="Q383" s="163">
        <f t="shared" ref="Q383:Q394" si="5">ROUND(E383*P383,5)</f>
        <v>0</v>
      </c>
      <c r="R383" s="163"/>
      <c r="S383" s="163"/>
      <c r="T383" s="164">
        <v>0</v>
      </c>
      <c r="U383" s="163">
        <f t="shared" ref="U383:U394" si="6">ROUND(E383*T383,2)</f>
        <v>0</v>
      </c>
      <c r="V383" s="153"/>
      <c r="W383" s="153"/>
      <c r="X383" s="153"/>
      <c r="Y383" s="153"/>
      <c r="Z383" s="153"/>
      <c r="AA383" s="153"/>
      <c r="AB383" s="153"/>
      <c r="AC383" s="153"/>
      <c r="AD383" s="153"/>
      <c r="AE383" s="153" t="s">
        <v>128</v>
      </c>
      <c r="AF383" s="153"/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ht="22.5" outlineLevel="1" x14ac:dyDescent="0.2">
      <c r="A384" s="154">
        <v>100</v>
      </c>
      <c r="B384" s="160" t="s">
        <v>504</v>
      </c>
      <c r="C384" s="197" t="s">
        <v>505</v>
      </c>
      <c r="D384" s="162" t="s">
        <v>167</v>
      </c>
      <c r="E384" s="170">
        <v>1.73</v>
      </c>
      <c r="F384" s="174"/>
      <c r="G384" s="175">
        <f t="shared" si="0"/>
        <v>0</v>
      </c>
      <c r="H384" s="174"/>
      <c r="I384" s="175">
        <f t="shared" si="1"/>
        <v>0</v>
      </c>
      <c r="J384" s="174"/>
      <c r="K384" s="175">
        <f t="shared" si="2"/>
        <v>0</v>
      </c>
      <c r="L384" s="175">
        <v>15</v>
      </c>
      <c r="M384" s="175">
        <f t="shared" si="3"/>
        <v>0</v>
      </c>
      <c r="N384" s="163">
        <v>0</v>
      </c>
      <c r="O384" s="163">
        <f t="shared" si="4"/>
        <v>0</v>
      </c>
      <c r="P384" s="163">
        <v>0</v>
      </c>
      <c r="Q384" s="163">
        <f t="shared" si="5"/>
        <v>0</v>
      </c>
      <c r="R384" s="163"/>
      <c r="S384" s="163"/>
      <c r="T384" s="164">
        <v>0</v>
      </c>
      <c r="U384" s="163">
        <f t="shared" si="6"/>
        <v>0</v>
      </c>
      <c r="V384" s="153"/>
      <c r="W384" s="153"/>
      <c r="X384" s="153"/>
      <c r="Y384" s="153"/>
      <c r="Z384" s="153"/>
      <c r="AA384" s="153"/>
      <c r="AB384" s="153"/>
      <c r="AC384" s="153"/>
      <c r="AD384" s="153"/>
      <c r="AE384" s="153" t="s">
        <v>128</v>
      </c>
      <c r="AF384" s="153"/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ht="22.5" outlineLevel="1" x14ac:dyDescent="0.2">
      <c r="A385" s="154">
        <v>101</v>
      </c>
      <c r="B385" s="160" t="s">
        <v>506</v>
      </c>
      <c r="C385" s="197" t="s">
        <v>502</v>
      </c>
      <c r="D385" s="162" t="s">
        <v>503</v>
      </c>
      <c r="E385" s="170">
        <v>7.2</v>
      </c>
      <c r="F385" s="174"/>
      <c r="G385" s="175">
        <f t="shared" si="0"/>
        <v>0</v>
      </c>
      <c r="H385" s="174"/>
      <c r="I385" s="175">
        <f t="shared" si="1"/>
        <v>0</v>
      </c>
      <c r="J385" s="174"/>
      <c r="K385" s="175">
        <f t="shared" si="2"/>
        <v>0</v>
      </c>
      <c r="L385" s="175">
        <v>15</v>
      </c>
      <c r="M385" s="175">
        <f t="shared" si="3"/>
        <v>0</v>
      </c>
      <c r="N385" s="163">
        <v>0</v>
      </c>
      <c r="O385" s="163">
        <f t="shared" si="4"/>
        <v>0</v>
      </c>
      <c r="P385" s="163">
        <v>0</v>
      </c>
      <c r="Q385" s="163">
        <f t="shared" si="5"/>
        <v>0</v>
      </c>
      <c r="R385" s="163"/>
      <c r="S385" s="163"/>
      <c r="T385" s="164">
        <v>0</v>
      </c>
      <c r="U385" s="163">
        <f t="shared" si="6"/>
        <v>0</v>
      </c>
      <c r="V385" s="153"/>
      <c r="W385" s="153"/>
      <c r="X385" s="153"/>
      <c r="Y385" s="153"/>
      <c r="Z385" s="153"/>
      <c r="AA385" s="153"/>
      <c r="AB385" s="153"/>
      <c r="AC385" s="153"/>
      <c r="AD385" s="153"/>
      <c r="AE385" s="153" t="s">
        <v>128</v>
      </c>
      <c r="AF385" s="153"/>
      <c r="AG385" s="153"/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</row>
    <row r="386" spans="1:60" ht="22.5" outlineLevel="1" x14ac:dyDescent="0.2">
      <c r="A386" s="154">
        <v>102</v>
      </c>
      <c r="B386" s="160" t="s">
        <v>507</v>
      </c>
      <c r="C386" s="197" t="s">
        <v>508</v>
      </c>
      <c r="D386" s="162" t="s">
        <v>503</v>
      </c>
      <c r="E386" s="170">
        <v>39.950000000000003</v>
      </c>
      <c r="F386" s="174"/>
      <c r="G386" s="175">
        <f t="shared" si="0"/>
        <v>0</v>
      </c>
      <c r="H386" s="174"/>
      <c r="I386" s="175">
        <f t="shared" si="1"/>
        <v>0</v>
      </c>
      <c r="J386" s="174"/>
      <c r="K386" s="175">
        <f t="shared" si="2"/>
        <v>0</v>
      </c>
      <c r="L386" s="175">
        <v>15</v>
      </c>
      <c r="M386" s="175">
        <f t="shared" si="3"/>
        <v>0</v>
      </c>
      <c r="N386" s="163">
        <v>0</v>
      </c>
      <c r="O386" s="163">
        <f t="shared" si="4"/>
        <v>0</v>
      </c>
      <c r="P386" s="163">
        <v>0</v>
      </c>
      <c r="Q386" s="163">
        <f t="shared" si="5"/>
        <v>0</v>
      </c>
      <c r="R386" s="163"/>
      <c r="S386" s="163"/>
      <c r="T386" s="164">
        <v>0</v>
      </c>
      <c r="U386" s="163">
        <f t="shared" si="6"/>
        <v>0</v>
      </c>
      <c r="V386" s="153"/>
      <c r="W386" s="153"/>
      <c r="X386" s="153"/>
      <c r="Y386" s="153"/>
      <c r="Z386" s="153"/>
      <c r="AA386" s="153"/>
      <c r="AB386" s="153"/>
      <c r="AC386" s="153"/>
      <c r="AD386" s="153"/>
      <c r="AE386" s="153" t="s">
        <v>128</v>
      </c>
      <c r="AF386" s="153"/>
      <c r="AG386" s="153"/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ht="22.5" outlineLevel="1" x14ac:dyDescent="0.2">
      <c r="A387" s="154">
        <v>103</v>
      </c>
      <c r="B387" s="160" t="s">
        <v>509</v>
      </c>
      <c r="C387" s="197" t="s">
        <v>510</v>
      </c>
      <c r="D387" s="162" t="s">
        <v>503</v>
      </c>
      <c r="E387" s="170">
        <v>12</v>
      </c>
      <c r="F387" s="174"/>
      <c r="G387" s="175">
        <f t="shared" si="0"/>
        <v>0</v>
      </c>
      <c r="H387" s="174"/>
      <c r="I387" s="175">
        <f t="shared" si="1"/>
        <v>0</v>
      </c>
      <c r="J387" s="174"/>
      <c r="K387" s="175">
        <f t="shared" si="2"/>
        <v>0</v>
      </c>
      <c r="L387" s="175">
        <v>15</v>
      </c>
      <c r="M387" s="175">
        <f t="shared" si="3"/>
        <v>0</v>
      </c>
      <c r="N387" s="163">
        <v>0</v>
      </c>
      <c r="O387" s="163">
        <f t="shared" si="4"/>
        <v>0</v>
      </c>
      <c r="P387" s="163">
        <v>0</v>
      </c>
      <c r="Q387" s="163">
        <f t="shared" si="5"/>
        <v>0</v>
      </c>
      <c r="R387" s="163"/>
      <c r="S387" s="163"/>
      <c r="T387" s="164">
        <v>0</v>
      </c>
      <c r="U387" s="163">
        <f t="shared" si="6"/>
        <v>0</v>
      </c>
      <c r="V387" s="153"/>
      <c r="W387" s="153"/>
      <c r="X387" s="153"/>
      <c r="Y387" s="153"/>
      <c r="Z387" s="153"/>
      <c r="AA387" s="153"/>
      <c r="AB387" s="153"/>
      <c r="AC387" s="153"/>
      <c r="AD387" s="153"/>
      <c r="AE387" s="153" t="s">
        <v>128</v>
      </c>
      <c r="AF387" s="153"/>
      <c r="AG387" s="153"/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ht="22.5" outlineLevel="1" x14ac:dyDescent="0.2">
      <c r="A388" s="154">
        <v>104</v>
      </c>
      <c r="B388" s="160" t="s">
        <v>511</v>
      </c>
      <c r="C388" s="197" t="s">
        <v>512</v>
      </c>
      <c r="D388" s="162" t="s">
        <v>513</v>
      </c>
      <c r="E388" s="170">
        <v>4</v>
      </c>
      <c r="F388" s="174"/>
      <c r="G388" s="175">
        <f t="shared" si="0"/>
        <v>0</v>
      </c>
      <c r="H388" s="174"/>
      <c r="I388" s="175">
        <f t="shared" si="1"/>
        <v>0</v>
      </c>
      <c r="J388" s="174"/>
      <c r="K388" s="175">
        <f t="shared" si="2"/>
        <v>0</v>
      </c>
      <c r="L388" s="175">
        <v>15</v>
      </c>
      <c r="M388" s="175">
        <f t="shared" si="3"/>
        <v>0</v>
      </c>
      <c r="N388" s="163">
        <v>0</v>
      </c>
      <c r="O388" s="163">
        <f t="shared" si="4"/>
        <v>0</v>
      </c>
      <c r="P388" s="163">
        <v>0</v>
      </c>
      <c r="Q388" s="163">
        <f t="shared" si="5"/>
        <v>0</v>
      </c>
      <c r="R388" s="163"/>
      <c r="S388" s="163"/>
      <c r="T388" s="164">
        <v>0</v>
      </c>
      <c r="U388" s="163">
        <f t="shared" si="6"/>
        <v>0</v>
      </c>
      <c r="V388" s="153"/>
      <c r="W388" s="153"/>
      <c r="X388" s="153"/>
      <c r="Y388" s="153"/>
      <c r="Z388" s="153"/>
      <c r="AA388" s="153"/>
      <c r="AB388" s="153"/>
      <c r="AC388" s="153"/>
      <c r="AD388" s="153"/>
      <c r="AE388" s="153" t="s">
        <v>128</v>
      </c>
      <c r="AF388" s="153"/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ht="22.5" outlineLevel="1" x14ac:dyDescent="0.2">
      <c r="A389" s="154">
        <v>105</v>
      </c>
      <c r="B389" s="160" t="s">
        <v>514</v>
      </c>
      <c r="C389" s="197" t="s">
        <v>512</v>
      </c>
      <c r="D389" s="162" t="s">
        <v>513</v>
      </c>
      <c r="E389" s="170">
        <v>1</v>
      </c>
      <c r="F389" s="174"/>
      <c r="G389" s="175">
        <f t="shared" si="0"/>
        <v>0</v>
      </c>
      <c r="H389" s="174"/>
      <c r="I389" s="175">
        <f t="shared" si="1"/>
        <v>0</v>
      </c>
      <c r="J389" s="174"/>
      <c r="K389" s="175">
        <f t="shared" si="2"/>
        <v>0</v>
      </c>
      <c r="L389" s="175">
        <v>15</v>
      </c>
      <c r="M389" s="175">
        <f t="shared" si="3"/>
        <v>0</v>
      </c>
      <c r="N389" s="163">
        <v>0</v>
      </c>
      <c r="O389" s="163">
        <f t="shared" si="4"/>
        <v>0</v>
      </c>
      <c r="P389" s="163">
        <v>0</v>
      </c>
      <c r="Q389" s="163">
        <f t="shared" si="5"/>
        <v>0</v>
      </c>
      <c r="R389" s="163"/>
      <c r="S389" s="163"/>
      <c r="T389" s="164">
        <v>0</v>
      </c>
      <c r="U389" s="163">
        <f t="shared" si="6"/>
        <v>0</v>
      </c>
      <c r="V389" s="153"/>
      <c r="W389" s="153"/>
      <c r="X389" s="153"/>
      <c r="Y389" s="153"/>
      <c r="Z389" s="153"/>
      <c r="AA389" s="153"/>
      <c r="AB389" s="153"/>
      <c r="AC389" s="153"/>
      <c r="AD389" s="153"/>
      <c r="AE389" s="153" t="s">
        <v>128</v>
      </c>
      <c r="AF389" s="153"/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ht="22.5" outlineLevel="1" x14ac:dyDescent="0.2">
      <c r="A390" s="154">
        <v>106</v>
      </c>
      <c r="B390" s="160" t="s">
        <v>515</v>
      </c>
      <c r="C390" s="197" t="s">
        <v>512</v>
      </c>
      <c r="D390" s="162" t="s">
        <v>513</v>
      </c>
      <c r="E390" s="170">
        <v>1</v>
      </c>
      <c r="F390" s="174"/>
      <c r="G390" s="175">
        <f t="shared" si="0"/>
        <v>0</v>
      </c>
      <c r="H390" s="174"/>
      <c r="I390" s="175">
        <f t="shared" si="1"/>
        <v>0</v>
      </c>
      <c r="J390" s="174"/>
      <c r="K390" s="175">
        <f t="shared" si="2"/>
        <v>0</v>
      </c>
      <c r="L390" s="175">
        <v>15</v>
      </c>
      <c r="M390" s="175">
        <f t="shared" si="3"/>
        <v>0</v>
      </c>
      <c r="N390" s="163">
        <v>0</v>
      </c>
      <c r="O390" s="163">
        <f t="shared" si="4"/>
        <v>0</v>
      </c>
      <c r="P390" s="163">
        <v>0</v>
      </c>
      <c r="Q390" s="163">
        <f t="shared" si="5"/>
        <v>0</v>
      </c>
      <c r="R390" s="163"/>
      <c r="S390" s="163"/>
      <c r="T390" s="164">
        <v>0</v>
      </c>
      <c r="U390" s="163">
        <f t="shared" si="6"/>
        <v>0</v>
      </c>
      <c r="V390" s="153"/>
      <c r="W390" s="153"/>
      <c r="X390" s="153"/>
      <c r="Y390" s="153"/>
      <c r="Z390" s="153"/>
      <c r="AA390" s="153"/>
      <c r="AB390" s="153"/>
      <c r="AC390" s="153"/>
      <c r="AD390" s="153"/>
      <c r="AE390" s="153" t="s">
        <v>128</v>
      </c>
      <c r="AF390" s="153"/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ht="22.5" outlineLevel="1" x14ac:dyDescent="0.2">
      <c r="A391" s="154">
        <v>107</v>
      </c>
      <c r="B391" s="160" t="s">
        <v>516</v>
      </c>
      <c r="C391" s="197" t="s">
        <v>517</v>
      </c>
      <c r="D391" s="162" t="s">
        <v>513</v>
      </c>
      <c r="E391" s="170">
        <v>1</v>
      </c>
      <c r="F391" s="174"/>
      <c r="G391" s="175">
        <f t="shared" si="0"/>
        <v>0</v>
      </c>
      <c r="H391" s="174"/>
      <c r="I391" s="175">
        <f t="shared" si="1"/>
        <v>0</v>
      </c>
      <c r="J391" s="174"/>
      <c r="K391" s="175">
        <f t="shared" si="2"/>
        <v>0</v>
      </c>
      <c r="L391" s="175">
        <v>15</v>
      </c>
      <c r="M391" s="175">
        <f t="shared" si="3"/>
        <v>0</v>
      </c>
      <c r="N391" s="163">
        <v>0</v>
      </c>
      <c r="O391" s="163">
        <f t="shared" si="4"/>
        <v>0</v>
      </c>
      <c r="P391" s="163">
        <v>0</v>
      </c>
      <c r="Q391" s="163">
        <f t="shared" si="5"/>
        <v>0</v>
      </c>
      <c r="R391" s="163"/>
      <c r="S391" s="163"/>
      <c r="T391" s="164">
        <v>0</v>
      </c>
      <c r="U391" s="163">
        <f t="shared" si="6"/>
        <v>0</v>
      </c>
      <c r="V391" s="153"/>
      <c r="W391" s="153"/>
      <c r="X391" s="153"/>
      <c r="Y391" s="153"/>
      <c r="Z391" s="153"/>
      <c r="AA391" s="153"/>
      <c r="AB391" s="153"/>
      <c r="AC391" s="153"/>
      <c r="AD391" s="153"/>
      <c r="AE391" s="153" t="s">
        <v>128</v>
      </c>
      <c r="AF391" s="153"/>
      <c r="AG391" s="153"/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ht="22.5" outlineLevel="1" x14ac:dyDescent="0.2">
      <c r="A392" s="154">
        <v>108</v>
      </c>
      <c r="B392" s="160" t="s">
        <v>518</v>
      </c>
      <c r="C392" s="197" t="s">
        <v>519</v>
      </c>
      <c r="D392" s="162" t="s">
        <v>503</v>
      </c>
      <c r="E392" s="170">
        <v>11.8</v>
      </c>
      <c r="F392" s="174"/>
      <c r="G392" s="175">
        <f t="shared" si="0"/>
        <v>0</v>
      </c>
      <c r="H392" s="174"/>
      <c r="I392" s="175">
        <f t="shared" si="1"/>
        <v>0</v>
      </c>
      <c r="J392" s="174"/>
      <c r="K392" s="175">
        <f t="shared" si="2"/>
        <v>0</v>
      </c>
      <c r="L392" s="175">
        <v>15</v>
      </c>
      <c r="M392" s="175">
        <f t="shared" si="3"/>
        <v>0</v>
      </c>
      <c r="N392" s="163">
        <v>0</v>
      </c>
      <c r="O392" s="163">
        <f t="shared" si="4"/>
        <v>0</v>
      </c>
      <c r="P392" s="163">
        <v>0</v>
      </c>
      <c r="Q392" s="163">
        <f t="shared" si="5"/>
        <v>0</v>
      </c>
      <c r="R392" s="163"/>
      <c r="S392" s="163"/>
      <c r="T392" s="164">
        <v>0</v>
      </c>
      <c r="U392" s="163">
        <f t="shared" si="6"/>
        <v>0</v>
      </c>
      <c r="V392" s="153"/>
      <c r="W392" s="153"/>
      <c r="X392" s="153"/>
      <c r="Y392" s="153"/>
      <c r="Z392" s="153"/>
      <c r="AA392" s="153"/>
      <c r="AB392" s="153"/>
      <c r="AC392" s="153"/>
      <c r="AD392" s="153"/>
      <c r="AE392" s="153" t="s">
        <v>128</v>
      </c>
      <c r="AF392" s="153"/>
      <c r="AG392" s="153"/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ht="22.5" outlineLevel="1" x14ac:dyDescent="0.2">
      <c r="A393" s="154">
        <v>109</v>
      </c>
      <c r="B393" s="160" t="s">
        <v>520</v>
      </c>
      <c r="C393" s="197" t="s">
        <v>521</v>
      </c>
      <c r="D393" s="162" t="s">
        <v>503</v>
      </c>
      <c r="E393" s="170">
        <v>25.9</v>
      </c>
      <c r="F393" s="174"/>
      <c r="G393" s="175">
        <f t="shared" si="0"/>
        <v>0</v>
      </c>
      <c r="H393" s="174"/>
      <c r="I393" s="175">
        <f t="shared" si="1"/>
        <v>0</v>
      </c>
      <c r="J393" s="174"/>
      <c r="K393" s="175">
        <f t="shared" si="2"/>
        <v>0</v>
      </c>
      <c r="L393" s="175">
        <v>15</v>
      </c>
      <c r="M393" s="175">
        <f t="shared" si="3"/>
        <v>0</v>
      </c>
      <c r="N393" s="163">
        <v>0</v>
      </c>
      <c r="O393" s="163">
        <f t="shared" si="4"/>
        <v>0</v>
      </c>
      <c r="P393" s="163">
        <v>0</v>
      </c>
      <c r="Q393" s="163">
        <f t="shared" si="5"/>
        <v>0</v>
      </c>
      <c r="R393" s="163"/>
      <c r="S393" s="163"/>
      <c r="T393" s="164">
        <v>0</v>
      </c>
      <c r="U393" s="163">
        <f t="shared" si="6"/>
        <v>0</v>
      </c>
      <c r="V393" s="153"/>
      <c r="W393" s="153"/>
      <c r="X393" s="153"/>
      <c r="Y393" s="153"/>
      <c r="Z393" s="153"/>
      <c r="AA393" s="153"/>
      <c r="AB393" s="153"/>
      <c r="AC393" s="153"/>
      <c r="AD393" s="153"/>
      <c r="AE393" s="153" t="s">
        <v>128</v>
      </c>
      <c r="AF393" s="153"/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ht="22.5" outlineLevel="1" x14ac:dyDescent="0.2">
      <c r="A394" s="154">
        <v>110</v>
      </c>
      <c r="B394" s="160" t="s">
        <v>522</v>
      </c>
      <c r="C394" s="197" t="s">
        <v>523</v>
      </c>
      <c r="D394" s="162" t="s">
        <v>167</v>
      </c>
      <c r="E394" s="170">
        <v>166.36600000000001</v>
      </c>
      <c r="F394" s="174"/>
      <c r="G394" s="175">
        <f t="shared" si="0"/>
        <v>0</v>
      </c>
      <c r="H394" s="174"/>
      <c r="I394" s="175">
        <f t="shared" si="1"/>
        <v>0</v>
      </c>
      <c r="J394" s="174"/>
      <c r="K394" s="175">
        <f t="shared" si="2"/>
        <v>0</v>
      </c>
      <c r="L394" s="175">
        <v>15</v>
      </c>
      <c r="M394" s="175">
        <f t="shared" si="3"/>
        <v>0</v>
      </c>
      <c r="N394" s="163">
        <v>3.0500000000000002E-3</v>
      </c>
      <c r="O394" s="163">
        <f t="shared" si="4"/>
        <v>0.50741999999999998</v>
      </c>
      <c r="P394" s="163">
        <v>0</v>
      </c>
      <c r="Q394" s="163">
        <f t="shared" si="5"/>
        <v>0</v>
      </c>
      <c r="R394" s="163"/>
      <c r="S394" s="163"/>
      <c r="T394" s="164">
        <v>1.2765</v>
      </c>
      <c r="U394" s="163">
        <f t="shared" si="6"/>
        <v>212.37</v>
      </c>
      <c r="V394" s="153"/>
      <c r="W394" s="153"/>
      <c r="X394" s="153"/>
      <c r="Y394" s="153"/>
      <c r="Z394" s="153"/>
      <c r="AA394" s="153"/>
      <c r="AB394" s="153"/>
      <c r="AC394" s="153"/>
      <c r="AD394" s="153"/>
      <c r="AE394" s="153" t="s">
        <v>128</v>
      </c>
      <c r="AF394" s="153"/>
      <c r="AG394" s="153"/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</row>
    <row r="395" spans="1:60" outlineLevel="1" x14ac:dyDescent="0.2">
      <c r="A395" s="154"/>
      <c r="B395" s="160"/>
      <c r="C395" s="198" t="s">
        <v>455</v>
      </c>
      <c r="D395" s="165"/>
      <c r="E395" s="171"/>
      <c r="F395" s="175"/>
      <c r="G395" s="175"/>
      <c r="H395" s="175"/>
      <c r="I395" s="175"/>
      <c r="J395" s="175"/>
      <c r="K395" s="175"/>
      <c r="L395" s="175"/>
      <c r="M395" s="175"/>
      <c r="N395" s="163"/>
      <c r="O395" s="163"/>
      <c r="P395" s="163"/>
      <c r="Q395" s="163"/>
      <c r="R395" s="163"/>
      <c r="S395" s="163"/>
      <c r="T395" s="164"/>
      <c r="U395" s="163"/>
      <c r="V395" s="153"/>
      <c r="W395" s="153"/>
      <c r="X395" s="153"/>
      <c r="Y395" s="153"/>
      <c r="Z395" s="153"/>
      <c r="AA395" s="153"/>
      <c r="AB395" s="153"/>
      <c r="AC395" s="153"/>
      <c r="AD395" s="153"/>
      <c r="AE395" s="153" t="s">
        <v>130</v>
      </c>
      <c r="AF395" s="153">
        <v>0</v>
      </c>
      <c r="AG395" s="153"/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">
      <c r="A396" s="154"/>
      <c r="B396" s="160"/>
      <c r="C396" s="198" t="s">
        <v>362</v>
      </c>
      <c r="D396" s="165"/>
      <c r="E396" s="171">
        <v>108.81</v>
      </c>
      <c r="F396" s="175"/>
      <c r="G396" s="175"/>
      <c r="H396" s="175"/>
      <c r="I396" s="175"/>
      <c r="J396" s="175"/>
      <c r="K396" s="175"/>
      <c r="L396" s="175"/>
      <c r="M396" s="175"/>
      <c r="N396" s="163"/>
      <c r="O396" s="163"/>
      <c r="P396" s="163"/>
      <c r="Q396" s="163"/>
      <c r="R396" s="163"/>
      <c r="S396" s="163"/>
      <c r="T396" s="164"/>
      <c r="U396" s="163"/>
      <c r="V396" s="153"/>
      <c r="W396" s="153"/>
      <c r="X396" s="153"/>
      <c r="Y396" s="153"/>
      <c r="Z396" s="153"/>
      <c r="AA396" s="153"/>
      <c r="AB396" s="153"/>
      <c r="AC396" s="153"/>
      <c r="AD396" s="153"/>
      <c r="AE396" s="153" t="s">
        <v>130</v>
      </c>
      <c r="AF396" s="153">
        <v>0</v>
      </c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outlineLevel="1" x14ac:dyDescent="0.2">
      <c r="A397" s="154"/>
      <c r="B397" s="160"/>
      <c r="C397" s="198" t="s">
        <v>363</v>
      </c>
      <c r="D397" s="165"/>
      <c r="E397" s="171">
        <v>31.05</v>
      </c>
      <c r="F397" s="175"/>
      <c r="G397" s="175"/>
      <c r="H397" s="175"/>
      <c r="I397" s="175"/>
      <c r="J397" s="175"/>
      <c r="K397" s="175"/>
      <c r="L397" s="175"/>
      <c r="M397" s="175"/>
      <c r="N397" s="163"/>
      <c r="O397" s="163"/>
      <c r="P397" s="163"/>
      <c r="Q397" s="163"/>
      <c r="R397" s="163"/>
      <c r="S397" s="163"/>
      <c r="T397" s="164"/>
      <c r="U397" s="163"/>
      <c r="V397" s="153"/>
      <c r="W397" s="153"/>
      <c r="X397" s="153"/>
      <c r="Y397" s="153"/>
      <c r="Z397" s="153"/>
      <c r="AA397" s="153"/>
      <c r="AB397" s="153"/>
      <c r="AC397" s="153"/>
      <c r="AD397" s="153"/>
      <c r="AE397" s="153" t="s">
        <v>130</v>
      </c>
      <c r="AF397" s="153">
        <v>0</v>
      </c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">
      <c r="A398" s="154"/>
      <c r="B398" s="160"/>
      <c r="C398" s="198" t="s">
        <v>364</v>
      </c>
      <c r="D398" s="165"/>
      <c r="E398" s="171">
        <v>31.506</v>
      </c>
      <c r="F398" s="175"/>
      <c r="G398" s="175"/>
      <c r="H398" s="175"/>
      <c r="I398" s="175"/>
      <c r="J398" s="175"/>
      <c r="K398" s="175"/>
      <c r="L398" s="175"/>
      <c r="M398" s="175"/>
      <c r="N398" s="163"/>
      <c r="O398" s="163"/>
      <c r="P398" s="163"/>
      <c r="Q398" s="163"/>
      <c r="R398" s="163"/>
      <c r="S398" s="163"/>
      <c r="T398" s="164"/>
      <c r="U398" s="163"/>
      <c r="V398" s="153"/>
      <c r="W398" s="153"/>
      <c r="X398" s="153"/>
      <c r="Y398" s="153"/>
      <c r="Z398" s="153"/>
      <c r="AA398" s="153"/>
      <c r="AB398" s="153"/>
      <c r="AC398" s="153"/>
      <c r="AD398" s="153"/>
      <c r="AE398" s="153" t="s">
        <v>130</v>
      </c>
      <c r="AF398" s="153">
        <v>0</v>
      </c>
      <c r="AG398" s="153"/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outlineLevel="1" x14ac:dyDescent="0.2">
      <c r="A399" s="154"/>
      <c r="B399" s="160"/>
      <c r="C399" s="198" t="s">
        <v>456</v>
      </c>
      <c r="D399" s="165"/>
      <c r="E399" s="171">
        <v>-5</v>
      </c>
      <c r="F399" s="175"/>
      <c r="G399" s="175"/>
      <c r="H399" s="175"/>
      <c r="I399" s="175"/>
      <c r="J399" s="175"/>
      <c r="K399" s="175"/>
      <c r="L399" s="175"/>
      <c r="M399" s="175"/>
      <c r="N399" s="163"/>
      <c r="O399" s="163"/>
      <c r="P399" s="163"/>
      <c r="Q399" s="163"/>
      <c r="R399" s="163"/>
      <c r="S399" s="163"/>
      <c r="T399" s="164"/>
      <c r="U399" s="163"/>
      <c r="V399" s="153"/>
      <c r="W399" s="153"/>
      <c r="X399" s="153"/>
      <c r="Y399" s="153"/>
      <c r="Z399" s="153"/>
      <c r="AA399" s="153"/>
      <c r="AB399" s="153"/>
      <c r="AC399" s="153"/>
      <c r="AD399" s="153"/>
      <c r="AE399" s="153" t="s">
        <v>130</v>
      </c>
      <c r="AF399" s="153">
        <v>0</v>
      </c>
      <c r="AG399" s="153"/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x14ac:dyDescent="0.2">
      <c r="A400" s="155" t="s">
        <v>125</v>
      </c>
      <c r="B400" s="161" t="s">
        <v>84</v>
      </c>
      <c r="C400" s="199" t="s">
        <v>85</v>
      </c>
      <c r="D400" s="166"/>
      <c r="E400" s="172"/>
      <c r="F400" s="176"/>
      <c r="G400" s="176">
        <f>SUMIF(AE401:AE405,"&lt;&gt;NOR",G401:G405)</f>
        <v>0</v>
      </c>
      <c r="H400" s="176"/>
      <c r="I400" s="176">
        <f>SUM(I401:I405)</f>
        <v>0</v>
      </c>
      <c r="J400" s="176"/>
      <c r="K400" s="176">
        <f>SUM(K401:K405)</f>
        <v>0</v>
      </c>
      <c r="L400" s="176"/>
      <c r="M400" s="176">
        <f>SUM(M401:M405)</f>
        <v>0</v>
      </c>
      <c r="N400" s="167"/>
      <c r="O400" s="167">
        <f>SUM(O401:O405)</f>
        <v>0.10453</v>
      </c>
      <c r="P400" s="167"/>
      <c r="Q400" s="167">
        <f>SUM(Q401:Q405)</f>
        <v>0</v>
      </c>
      <c r="R400" s="167"/>
      <c r="S400" s="167"/>
      <c r="T400" s="168"/>
      <c r="U400" s="167">
        <f>SUM(U401:U405)</f>
        <v>20.56</v>
      </c>
      <c r="AE400" t="s">
        <v>126</v>
      </c>
    </row>
    <row r="401" spans="1:60" ht="22.5" outlineLevel="1" x14ac:dyDescent="0.2">
      <c r="A401" s="154">
        <v>111</v>
      </c>
      <c r="B401" s="160" t="s">
        <v>524</v>
      </c>
      <c r="C401" s="197" t="s">
        <v>525</v>
      </c>
      <c r="D401" s="162" t="s">
        <v>167</v>
      </c>
      <c r="E401" s="170">
        <v>171.36600000000001</v>
      </c>
      <c r="F401" s="174"/>
      <c r="G401" s="175">
        <f>ROUND(E401*F401,2)</f>
        <v>0</v>
      </c>
      <c r="H401" s="174"/>
      <c r="I401" s="175">
        <f>ROUND(E401*H401,2)</f>
        <v>0</v>
      </c>
      <c r="J401" s="174"/>
      <c r="K401" s="175">
        <f>ROUND(E401*J401,2)</f>
        <v>0</v>
      </c>
      <c r="L401" s="175">
        <v>15</v>
      </c>
      <c r="M401" s="175">
        <f>G401*(1+L401/100)</f>
        <v>0</v>
      </c>
      <c r="N401" s="163">
        <v>6.0999999999999997E-4</v>
      </c>
      <c r="O401" s="163">
        <f>ROUND(E401*N401,5)</f>
        <v>0.10453</v>
      </c>
      <c r="P401" s="163">
        <v>0</v>
      </c>
      <c r="Q401" s="163">
        <f>ROUND(E401*P401,5)</f>
        <v>0</v>
      </c>
      <c r="R401" s="163"/>
      <c r="S401" s="163"/>
      <c r="T401" s="164">
        <v>0.12</v>
      </c>
      <c r="U401" s="163">
        <f>ROUND(E401*T401,2)</f>
        <v>20.56</v>
      </c>
      <c r="V401" s="153"/>
      <c r="W401" s="153"/>
      <c r="X401" s="153"/>
      <c r="Y401" s="153"/>
      <c r="Z401" s="153"/>
      <c r="AA401" s="153"/>
      <c r="AB401" s="153"/>
      <c r="AC401" s="153"/>
      <c r="AD401" s="153"/>
      <c r="AE401" s="153" t="s">
        <v>128</v>
      </c>
      <c r="AF401" s="153"/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">
      <c r="A402" s="154"/>
      <c r="B402" s="160"/>
      <c r="C402" s="198" t="s">
        <v>526</v>
      </c>
      <c r="D402" s="165"/>
      <c r="E402" s="171"/>
      <c r="F402" s="175"/>
      <c r="G402" s="175"/>
      <c r="H402" s="175"/>
      <c r="I402" s="175"/>
      <c r="J402" s="175"/>
      <c r="K402" s="175"/>
      <c r="L402" s="175"/>
      <c r="M402" s="175"/>
      <c r="N402" s="163"/>
      <c r="O402" s="163"/>
      <c r="P402" s="163"/>
      <c r="Q402" s="163"/>
      <c r="R402" s="163"/>
      <c r="S402" s="163"/>
      <c r="T402" s="164"/>
      <c r="U402" s="163"/>
      <c r="V402" s="153"/>
      <c r="W402" s="153"/>
      <c r="X402" s="153"/>
      <c r="Y402" s="153"/>
      <c r="Z402" s="153"/>
      <c r="AA402" s="153"/>
      <c r="AB402" s="153"/>
      <c r="AC402" s="153"/>
      <c r="AD402" s="153"/>
      <c r="AE402" s="153" t="s">
        <v>130</v>
      </c>
      <c r="AF402" s="153">
        <v>0</v>
      </c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outlineLevel="1" x14ac:dyDescent="0.2">
      <c r="A403" s="154"/>
      <c r="B403" s="160"/>
      <c r="C403" s="198" t="s">
        <v>362</v>
      </c>
      <c r="D403" s="165"/>
      <c r="E403" s="171">
        <v>108.81</v>
      </c>
      <c r="F403" s="175"/>
      <c r="G403" s="175"/>
      <c r="H403" s="175"/>
      <c r="I403" s="175"/>
      <c r="J403" s="175"/>
      <c r="K403" s="175"/>
      <c r="L403" s="175"/>
      <c r="M403" s="175"/>
      <c r="N403" s="163"/>
      <c r="O403" s="163"/>
      <c r="P403" s="163"/>
      <c r="Q403" s="163"/>
      <c r="R403" s="163"/>
      <c r="S403" s="163"/>
      <c r="T403" s="164"/>
      <c r="U403" s="163"/>
      <c r="V403" s="153"/>
      <c r="W403" s="153"/>
      <c r="X403" s="153"/>
      <c r="Y403" s="153"/>
      <c r="Z403" s="153"/>
      <c r="AA403" s="153"/>
      <c r="AB403" s="153"/>
      <c r="AC403" s="153"/>
      <c r="AD403" s="153"/>
      <c r="AE403" s="153" t="s">
        <v>130</v>
      </c>
      <c r="AF403" s="153">
        <v>0</v>
      </c>
      <c r="AG403" s="153"/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 x14ac:dyDescent="0.2">
      <c r="A404" s="154"/>
      <c r="B404" s="160"/>
      <c r="C404" s="198" t="s">
        <v>363</v>
      </c>
      <c r="D404" s="165"/>
      <c r="E404" s="171">
        <v>31.05</v>
      </c>
      <c r="F404" s="175"/>
      <c r="G404" s="175"/>
      <c r="H404" s="175"/>
      <c r="I404" s="175"/>
      <c r="J404" s="175"/>
      <c r="K404" s="175"/>
      <c r="L404" s="175"/>
      <c r="M404" s="175"/>
      <c r="N404" s="163"/>
      <c r="O404" s="163"/>
      <c r="P404" s="163"/>
      <c r="Q404" s="163"/>
      <c r="R404" s="163"/>
      <c r="S404" s="163"/>
      <c r="T404" s="164"/>
      <c r="U404" s="163"/>
      <c r="V404" s="153"/>
      <c r="W404" s="153"/>
      <c r="X404" s="153"/>
      <c r="Y404" s="153"/>
      <c r="Z404" s="153"/>
      <c r="AA404" s="153"/>
      <c r="AB404" s="153"/>
      <c r="AC404" s="153"/>
      <c r="AD404" s="153"/>
      <c r="AE404" s="153" t="s">
        <v>130</v>
      </c>
      <c r="AF404" s="153">
        <v>0</v>
      </c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outlineLevel="1" x14ac:dyDescent="0.2">
      <c r="A405" s="154"/>
      <c r="B405" s="160"/>
      <c r="C405" s="198" t="s">
        <v>364</v>
      </c>
      <c r="D405" s="165"/>
      <c r="E405" s="171">
        <v>31.506</v>
      </c>
      <c r="F405" s="175"/>
      <c r="G405" s="175"/>
      <c r="H405" s="175"/>
      <c r="I405" s="175"/>
      <c r="J405" s="175"/>
      <c r="K405" s="175"/>
      <c r="L405" s="175"/>
      <c r="M405" s="175"/>
      <c r="N405" s="163"/>
      <c r="O405" s="163"/>
      <c r="P405" s="163"/>
      <c r="Q405" s="163"/>
      <c r="R405" s="163"/>
      <c r="S405" s="163"/>
      <c r="T405" s="164"/>
      <c r="U405" s="163"/>
      <c r="V405" s="153"/>
      <c r="W405" s="153"/>
      <c r="X405" s="153"/>
      <c r="Y405" s="153"/>
      <c r="Z405" s="153"/>
      <c r="AA405" s="153"/>
      <c r="AB405" s="153"/>
      <c r="AC405" s="153"/>
      <c r="AD405" s="153"/>
      <c r="AE405" s="153" t="s">
        <v>130</v>
      </c>
      <c r="AF405" s="153">
        <v>0</v>
      </c>
      <c r="AG405" s="153"/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x14ac:dyDescent="0.2">
      <c r="A406" s="155" t="s">
        <v>125</v>
      </c>
      <c r="B406" s="161" t="s">
        <v>86</v>
      </c>
      <c r="C406" s="199" t="s">
        <v>87</v>
      </c>
      <c r="D406" s="166"/>
      <c r="E406" s="172"/>
      <c r="F406" s="176"/>
      <c r="G406" s="176">
        <f>SUMIF(AE407:AE413,"&lt;&gt;NOR",G407:G413)</f>
        <v>0</v>
      </c>
      <c r="H406" s="176"/>
      <c r="I406" s="176">
        <f>SUM(I407:I413)</f>
        <v>0</v>
      </c>
      <c r="J406" s="176"/>
      <c r="K406" s="176">
        <f>SUM(K407:K413)</f>
        <v>0</v>
      </c>
      <c r="L406" s="176"/>
      <c r="M406" s="176">
        <f>SUM(M407:M413)</f>
        <v>0</v>
      </c>
      <c r="N406" s="167"/>
      <c r="O406" s="167">
        <f>SUM(O407:O413)</f>
        <v>0</v>
      </c>
      <c r="P406" s="167"/>
      <c r="Q406" s="167">
        <f>SUM(Q407:Q413)</f>
        <v>0</v>
      </c>
      <c r="R406" s="167"/>
      <c r="S406" s="167"/>
      <c r="T406" s="168"/>
      <c r="U406" s="167">
        <f>SUM(U407:U413)</f>
        <v>0</v>
      </c>
      <c r="AE406" t="s">
        <v>126</v>
      </c>
    </row>
    <row r="407" spans="1:60" ht="22.5" outlineLevel="1" x14ac:dyDescent="0.2">
      <c r="A407" s="154">
        <v>112</v>
      </c>
      <c r="B407" s="160" t="s">
        <v>527</v>
      </c>
      <c r="C407" s="197" t="s">
        <v>528</v>
      </c>
      <c r="D407" s="162" t="s">
        <v>513</v>
      </c>
      <c r="E407" s="170">
        <v>11</v>
      </c>
      <c r="F407" s="174"/>
      <c r="G407" s="175">
        <f t="shared" ref="G407:G413" si="7">ROUND(E407*F407,2)</f>
        <v>0</v>
      </c>
      <c r="H407" s="174"/>
      <c r="I407" s="175">
        <f t="shared" ref="I407:I413" si="8">ROUND(E407*H407,2)</f>
        <v>0</v>
      </c>
      <c r="J407" s="174"/>
      <c r="K407" s="175">
        <f t="shared" ref="K407:K413" si="9">ROUND(E407*J407,2)</f>
        <v>0</v>
      </c>
      <c r="L407" s="175">
        <v>15</v>
      </c>
      <c r="M407" s="175">
        <f t="shared" ref="M407:M413" si="10">G407*(1+L407/100)</f>
        <v>0</v>
      </c>
      <c r="N407" s="163">
        <v>0</v>
      </c>
      <c r="O407" s="163">
        <f t="shared" ref="O407:O413" si="11">ROUND(E407*N407,5)</f>
        <v>0</v>
      </c>
      <c r="P407" s="163">
        <v>0</v>
      </c>
      <c r="Q407" s="163">
        <f t="shared" ref="Q407:Q413" si="12">ROUND(E407*P407,5)</f>
        <v>0</v>
      </c>
      <c r="R407" s="163"/>
      <c r="S407" s="163"/>
      <c r="T407" s="164">
        <v>0</v>
      </c>
      <c r="U407" s="163">
        <f t="shared" ref="U407:U413" si="13">ROUND(E407*T407,2)</f>
        <v>0</v>
      </c>
      <c r="V407" s="153"/>
      <c r="W407" s="153"/>
      <c r="X407" s="153"/>
      <c r="Y407" s="153"/>
      <c r="Z407" s="153"/>
      <c r="AA407" s="153"/>
      <c r="AB407" s="153"/>
      <c r="AC407" s="153"/>
      <c r="AD407" s="153"/>
      <c r="AE407" s="153" t="s">
        <v>128</v>
      </c>
      <c r="AF407" s="153"/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ht="22.5" outlineLevel="1" x14ac:dyDescent="0.2">
      <c r="A408" s="154">
        <v>113</v>
      </c>
      <c r="B408" s="160" t="s">
        <v>529</v>
      </c>
      <c r="C408" s="197" t="s">
        <v>530</v>
      </c>
      <c r="D408" s="162" t="s">
        <v>513</v>
      </c>
      <c r="E408" s="170">
        <v>8</v>
      </c>
      <c r="F408" s="174"/>
      <c r="G408" s="175">
        <f t="shared" si="7"/>
        <v>0</v>
      </c>
      <c r="H408" s="174"/>
      <c r="I408" s="175">
        <f t="shared" si="8"/>
        <v>0</v>
      </c>
      <c r="J408" s="174"/>
      <c r="K408" s="175">
        <f t="shared" si="9"/>
        <v>0</v>
      </c>
      <c r="L408" s="175">
        <v>15</v>
      </c>
      <c r="M408" s="175">
        <f t="shared" si="10"/>
        <v>0</v>
      </c>
      <c r="N408" s="163">
        <v>0</v>
      </c>
      <c r="O408" s="163">
        <f t="shared" si="11"/>
        <v>0</v>
      </c>
      <c r="P408" s="163">
        <v>0</v>
      </c>
      <c r="Q408" s="163">
        <f t="shared" si="12"/>
        <v>0</v>
      </c>
      <c r="R408" s="163"/>
      <c r="S408" s="163"/>
      <c r="T408" s="164">
        <v>0</v>
      </c>
      <c r="U408" s="163">
        <f t="shared" si="13"/>
        <v>0</v>
      </c>
      <c r="V408" s="153"/>
      <c r="W408" s="153"/>
      <c r="X408" s="153"/>
      <c r="Y408" s="153"/>
      <c r="Z408" s="153"/>
      <c r="AA408" s="153"/>
      <c r="AB408" s="153"/>
      <c r="AC408" s="153"/>
      <c r="AD408" s="153"/>
      <c r="AE408" s="153" t="s">
        <v>128</v>
      </c>
      <c r="AF408" s="153"/>
      <c r="AG408" s="153"/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 ht="22.5" outlineLevel="1" x14ac:dyDescent="0.2">
      <c r="A409" s="154">
        <v>114</v>
      </c>
      <c r="B409" s="160" t="s">
        <v>531</v>
      </c>
      <c r="C409" s="197" t="s">
        <v>532</v>
      </c>
      <c r="D409" s="162" t="s">
        <v>513</v>
      </c>
      <c r="E409" s="170">
        <v>1</v>
      </c>
      <c r="F409" s="174"/>
      <c r="G409" s="175">
        <f t="shared" si="7"/>
        <v>0</v>
      </c>
      <c r="H409" s="174"/>
      <c r="I409" s="175">
        <f t="shared" si="8"/>
        <v>0</v>
      </c>
      <c r="J409" s="174"/>
      <c r="K409" s="175">
        <f t="shared" si="9"/>
        <v>0</v>
      </c>
      <c r="L409" s="175">
        <v>15</v>
      </c>
      <c r="M409" s="175">
        <f t="shared" si="10"/>
        <v>0</v>
      </c>
      <c r="N409" s="163">
        <v>0</v>
      </c>
      <c r="O409" s="163">
        <f t="shared" si="11"/>
        <v>0</v>
      </c>
      <c r="P409" s="163">
        <v>0</v>
      </c>
      <c r="Q409" s="163">
        <f t="shared" si="12"/>
        <v>0</v>
      </c>
      <c r="R409" s="163"/>
      <c r="S409" s="163"/>
      <c r="T409" s="164">
        <v>0</v>
      </c>
      <c r="U409" s="163">
        <f t="shared" si="13"/>
        <v>0</v>
      </c>
      <c r="V409" s="153"/>
      <c r="W409" s="153"/>
      <c r="X409" s="153"/>
      <c r="Y409" s="153"/>
      <c r="Z409" s="153"/>
      <c r="AA409" s="153"/>
      <c r="AB409" s="153"/>
      <c r="AC409" s="153"/>
      <c r="AD409" s="153"/>
      <c r="AE409" s="153" t="s">
        <v>128</v>
      </c>
      <c r="AF409" s="153"/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ht="22.5" outlineLevel="1" x14ac:dyDescent="0.2">
      <c r="A410" s="154">
        <v>115</v>
      </c>
      <c r="B410" s="160" t="s">
        <v>533</v>
      </c>
      <c r="C410" s="197" t="s">
        <v>534</v>
      </c>
      <c r="D410" s="162" t="s">
        <v>513</v>
      </c>
      <c r="E410" s="170">
        <v>1</v>
      </c>
      <c r="F410" s="174"/>
      <c r="G410" s="175">
        <f t="shared" si="7"/>
        <v>0</v>
      </c>
      <c r="H410" s="174"/>
      <c r="I410" s="175">
        <f t="shared" si="8"/>
        <v>0</v>
      </c>
      <c r="J410" s="174"/>
      <c r="K410" s="175">
        <f t="shared" si="9"/>
        <v>0</v>
      </c>
      <c r="L410" s="175">
        <v>15</v>
      </c>
      <c r="M410" s="175">
        <f t="shared" si="10"/>
        <v>0</v>
      </c>
      <c r="N410" s="163">
        <v>0</v>
      </c>
      <c r="O410" s="163">
        <f t="shared" si="11"/>
        <v>0</v>
      </c>
      <c r="P410" s="163">
        <v>0</v>
      </c>
      <c r="Q410" s="163">
        <f t="shared" si="12"/>
        <v>0</v>
      </c>
      <c r="R410" s="163"/>
      <c r="S410" s="163"/>
      <c r="T410" s="164">
        <v>0</v>
      </c>
      <c r="U410" s="163">
        <f t="shared" si="13"/>
        <v>0</v>
      </c>
      <c r="V410" s="153"/>
      <c r="W410" s="153"/>
      <c r="X410" s="153"/>
      <c r="Y410" s="153"/>
      <c r="Z410" s="153"/>
      <c r="AA410" s="153"/>
      <c r="AB410" s="153"/>
      <c r="AC410" s="153"/>
      <c r="AD410" s="153"/>
      <c r="AE410" s="153" t="s">
        <v>128</v>
      </c>
      <c r="AF410" s="153"/>
      <c r="AG410" s="153"/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ht="22.5" outlineLevel="1" x14ac:dyDescent="0.2">
      <c r="A411" s="154">
        <v>116</v>
      </c>
      <c r="B411" s="160" t="s">
        <v>535</v>
      </c>
      <c r="C411" s="197" t="s">
        <v>534</v>
      </c>
      <c r="D411" s="162" t="s">
        <v>513</v>
      </c>
      <c r="E411" s="170">
        <v>1</v>
      </c>
      <c r="F411" s="174"/>
      <c r="G411" s="175">
        <f t="shared" si="7"/>
        <v>0</v>
      </c>
      <c r="H411" s="174"/>
      <c r="I411" s="175">
        <f t="shared" si="8"/>
        <v>0</v>
      </c>
      <c r="J411" s="174"/>
      <c r="K411" s="175">
        <f t="shared" si="9"/>
        <v>0</v>
      </c>
      <c r="L411" s="175">
        <v>15</v>
      </c>
      <c r="M411" s="175">
        <f t="shared" si="10"/>
        <v>0</v>
      </c>
      <c r="N411" s="163">
        <v>0</v>
      </c>
      <c r="O411" s="163">
        <f t="shared" si="11"/>
        <v>0</v>
      </c>
      <c r="P411" s="163">
        <v>0</v>
      </c>
      <c r="Q411" s="163">
        <f t="shared" si="12"/>
        <v>0</v>
      </c>
      <c r="R411" s="163"/>
      <c r="S411" s="163"/>
      <c r="T411" s="164">
        <v>0</v>
      </c>
      <c r="U411" s="163">
        <f t="shared" si="13"/>
        <v>0</v>
      </c>
      <c r="V411" s="153"/>
      <c r="W411" s="153"/>
      <c r="X411" s="153"/>
      <c r="Y411" s="153"/>
      <c r="Z411" s="153"/>
      <c r="AA411" s="153"/>
      <c r="AB411" s="153"/>
      <c r="AC411" s="153"/>
      <c r="AD411" s="153"/>
      <c r="AE411" s="153" t="s">
        <v>128</v>
      </c>
      <c r="AF411" s="153"/>
      <c r="AG411" s="153"/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 ht="22.5" outlineLevel="1" x14ac:dyDescent="0.2">
      <c r="A412" s="154">
        <v>117</v>
      </c>
      <c r="B412" s="160" t="s">
        <v>536</v>
      </c>
      <c r="C412" s="197" t="s">
        <v>537</v>
      </c>
      <c r="D412" s="162" t="s">
        <v>503</v>
      </c>
      <c r="E412" s="170">
        <v>37.700000000000003</v>
      </c>
      <c r="F412" s="174"/>
      <c r="G412" s="175">
        <f t="shared" si="7"/>
        <v>0</v>
      </c>
      <c r="H412" s="174"/>
      <c r="I412" s="175">
        <f t="shared" si="8"/>
        <v>0</v>
      </c>
      <c r="J412" s="174"/>
      <c r="K412" s="175">
        <f t="shared" si="9"/>
        <v>0</v>
      </c>
      <c r="L412" s="175">
        <v>15</v>
      </c>
      <c r="M412" s="175">
        <f t="shared" si="10"/>
        <v>0</v>
      </c>
      <c r="N412" s="163">
        <v>0</v>
      </c>
      <c r="O412" s="163">
        <f t="shared" si="11"/>
        <v>0</v>
      </c>
      <c r="P412" s="163">
        <v>0</v>
      </c>
      <c r="Q412" s="163">
        <f t="shared" si="12"/>
        <v>0</v>
      </c>
      <c r="R412" s="163"/>
      <c r="S412" s="163"/>
      <c r="T412" s="164">
        <v>0</v>
      </c>
      <c r="U412" s="163">
        <f t="shared" si="13"/>
        <v>0</v>
      </c>
      <c r="V412" s="153"/>
      <c r="W412" s="153"/>
      <c r="X412" s="153"/>
      <c r="Y412" s="153"/>
      <c r="Z412" s="153"/>
      <c r="AA412" s="153"/>
      <c r="AB412" s="153"/>
      <c r="AC412" s="153"/>
      <c r="AD412" s="153"/>
      <c r="AE412" s="153" t="s">
        <v>128</v>
      </c>
      <c r="AF412" s="153"/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ht="22.5" outlineLevel="1" x14ac:dyDescent="0.2">
      <c r="A413" s="154">
        <v>118</v>
      </c>
      <c r="B413" s="160" t="s">
        <v>538</v>
      </c>
      <c r="C413" s="197" t="s">
        <v>539</v>
      </c>
      <c r="D413" s="162" t="s">
        <v>513</v>
      </c>
      <c r="E413" s="170">
        <v>1</v>
      </c>
      <c r="F413" s="174"/>
      <c r="G413" s="175">
        <f t="shared" si="7"/>
        <v>0</v>
      </c>
      <c r="H413" s="174"/>
      <c r="I413" s="175">
        <f t="shared" si="8"/>
        <v>0</v>
      </c>
      <c r="J413" s="174"/>
      <c r="K413" s="175">
        <f t="shared" si="9"/>
        <v>0</v>
      </c>
      <c r="L413" s="175">
        <v>15</v>
      </c>
      <c r="M413" s="175">
        <f t="shared" si="10"/>
        <v>0</v>
      </c>
      <c r="N413" s="163">
        <v>0</v>
      </c>
      <c r="O413" s="163">
        <f t="shared" si="11"/>
        <v>0</v>
      </c>
      <c r="P413" s="163">
        <v>0</v>
      </c>
      <c r="Q413" s="163">
        <f t="shared" si="12"/>
        <v>0</v>
      </c>
      <c r="R413" s="163"/>
      <c r="S413" s="163"/>
      <c r="T413" s="164">
        <v>0</v>
      </c>
      <c r="U413" s="163">
        <f t="shared" si="13"/>
        <v>0</v>
      </c>
      <c r="V413" s="153"/>
      <c r="W413" s="153"/>
      <c r="X413" s="153"/>
      <c r="Y413" s="153"/>
      <c r="Z413" s="153"/>
      <c r="AA413" s="153"/>
      <c r="AB413" s="153"/>
      <c r="AC413" s="153"/>
      <c r="AD413" s="153"/>
      <c r="AE413" s="153" t="s">
        <v>128</v>
      </c>
      <c r="AF413" s="153"/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x14ac:dyDescent="0.2">
      <c r="A414" s="155" t="s">
        <v>125</v>
      </c>
      <c r="B414" s="161" t="s">
        <v>88</v>
      </c>
      <c r="C414" s="199" t="s">
        <v>89</v>
      </c>
      <c r="D414" s="166"/>
      <c r="E414" s="172"/>
      <c r="F414" s="176"/>
      <c r="G414" s="176">
        <f>SUMIF(AE415:AE419,"&lt;&gt;NOR",G415:G419)</f>
        <v>0</v>
      </c>
      <c r="H414" s="176"/>
      <c r="I414" s="176">
        <f>SUM(I415:I419)</f>
        <v>0</v>
      </c>
      <c r="J414" s="176"/>
      <c r="K414" s="176">
        <f>SUM(K415:K419)</f>
        <v>0</v>
      </c>
      <c r="L414" s="176"/>
      <c r="M414" s="176">
        <f>SUM(M415:M419)</f>
        <v>0</v>
      </c>
      <c r="N414" s="167"/>
      <c r="O414" s="167">
        <f>SUM(O415:O419)</f>
        <v>0</v>
      </c>
      <c r="P414" s="167"/>
      <c r="Q414" s="167">
        <f>SUM(Q415:Q419)</f>
        <v>0</v>
      </c>
      <c r="R414" s="167"/>
      <c r="S414" s="167"/>
      <c r="T414" s="168"/>
      <c r="U414" s="167">
        <f>SUM(U415:U419)</f>
        <v>0</v>
      </c>
      <c r="AE414" t="s">
        <v>126</v>
      </c>
    </row>
    <row r="415" spans="1:60" ht="22.5" outlineLevel="1" x14ac:dyDescent="0.2">
      <c r="A415" s="154">
        <v>119</v>
      </c>
      <c r="B415" s="160" t="s">
        <v>540</v>
      </c>
      <c r="C415" s="197" t="s">
        <v>541</v>
      </c>
      <c r="D415" s="162" t="s">
        <v>513</v>
      </c>
      <c r="E415" s="170">
        <v>11</v>
      </c>
      <c r="F415" s="174"/>
      <c r="G415" s="175">
        <f>ROUND(E415*F415,2)</f>
        <v>0</v>
      </c>
      <c r="H415" s="174"/>
      <c r="I415" s="175">
        <f>ROUND(E415*H415,2)</f>
        <v>0</v>
      </c>
      <c r="J415" s="174"/>
      <c r="K415" s="175">
        <f>ROUND(E415*J415,2)</f>
        <v>0</v>
      </c>
      <c r="L415" s="175">
        <v>15</v>
      </c>
      <c r="M415" s="175">
        <f>G415*(1+L415/100)</f>
        <v>0</v>
      </c>
      <c r="N415" s="163">
        <v>0</v>
      </c>
      <c r="O415" s="163">
        <f>ROUND(E415*N415,5)</f>
        <v>0</v>
      </c>
      <c r="P415" s="163">
        <v>0</v>
      </c>
      <c r="Q415" s="163">
        <f>ROUND(E415*P415,5)</f>
        <v>0</v>
      </c>
      <c r="R415" s="163"/>
      <c r="S415" s="163"/>
      <c r="T415" s="164">
        <v>0</v>
      </c>
      <c r="U415" s="163">
        <f>ROUND(E415*T415,2)</f>
        <v>0</v>
      </c>
      <c r="V415" s="153"/>
      <c r="W415" s="153"/>
      <c r="X415" s="153"/>
      <c r="Y415" s="153"/>
      <c r="Z415" s="153"/>
      <c r="AA415" s="153"/>
      <c r="AB415" s="153"/>
      <c r="AC415" s="153"/>
      <c r="AD415" s="153"/>
      <c r="AE415" s="153" t="s">
        <v>128</v>
      </c>
      <c r="AF415" s="153"/>
      <c r="AG415" s="153"/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ht="22.5" outlineLevel="1" x14ac:dyDescent="0.2">
      <c r="A416" s="154">
        <v>120</v>
      </c>
      <c r="B416" s="160" t="s">
        <v>542</v>
      </c>
      <c r="C416" s="197" t="s">
        <v>543</v>
      </c>
      <c r="D416" s="162" t="s">
        <v>513</v>
      </c>
      <c r="E416" s="170">
        <v>1</v>
      </c>
      <c r="F416" s="174"/>
      <c r="G416" s="175">
        <f>ROUND(E416*F416,2)</f>
        <v>0</v>
      </c>
      <c r="H416" s="174"/>
      <c r="I416" s="175">
        <f>ROUND(E416*H416,2)</f>
        <v>0</v>
      </c>
      <c r="J416" s="174"/>
      <c r="K416" s="175">
        <f>ROUND(E416*J416,2)</f>
        <v>0</v>
      </c>
      <c r="L416" s="175">
        <v>15</v>
      </c>
      <c r="M416" s="175">
        <f>G416*(1+L416/100)</f>
        <v>0</v>
      </c>
      <c r="N416" s="163">
        <v>0</v>
      </c>
      <c r="O416" s="163">
        <f>ROUND(E416*N416,5)</f>
        <v>0</v>
      </c>
      <c r="P416" s="163">
        <v>0</v>
      </c>
      <c r="Q416" s="163">
        <f>ROUND(E416*P416,5)</f>
        <v>0</v>
      </c>
      <c r="R416" s="163"/>
      <c r="S416" s="163"/>
      <c r="T416" s="164">
        <v>0</v>
      </c>
      <c r="U416" s="163">
        <f>ROUND(E416*T416,2)</f>
        <v>0</v>
      </c>
      <c r="V416" s="153"/>
      <c r="W416" s="153"/>
      <c r="X416" s="153"/>
      <c r="Y416" s="153"/>
      <c r="Z416" s="153"/>
      <c r="AA416" s="153"/>
      <c r="AB416" s="153"/>
      <c r="AC416" s="153"/>
      <c r="AD416" s="153"/>
      <c r="AE416" s="153" t="s">
        <v>128</v>
      </c>
      <c r="AF416" s="153"/>
      <c r="AG416" s="153"/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</row>
    <row r="417" spans="1:60" ht="22.5" outlineLevel="1" x14ac:dyDescent="0.2">
      <c r="A417" s="154">
        <v>121</v>
      </c>
      <c r="B417" s="160" t="s">
        <v>544</v>
      </c>
      <c r="C417" s="197" t="s">
        <v>541</v>
      </c>
      <c r="D417" s="162" t="s">
        <v>513</v>
      </c>
      <c r="E417" s="170">
        <v>3</v>
      </c>
      <c r="F417" s="174"/>
      <c r="G417" s="175">
        <f>ROUND(E417*F417,2)</f>
        <v>0</v>
      </c>
      <c r="H417" s="174"/>
      <c r="I417" s="175">
        <f>ROUND(E417*H417,2)</f>
        <v>0</v>
      </c>
      <c r="J417" s="174"/>
      <c r="K417" s="175">
        <f>ROUND(E417*J417,2)</f>
        <v>0</v>
      </c>
      <c r="L417" s="175">
        <v>15</v>
      </c>
      <c r="M417" s="175">
        <f>G417*(1+L417/100)</f>
        <v>0</v>
      </c>
      <c r="N417" s="163">
        <v>0</v>
      </c>
      <c r="O417" s="163">
        <f>ROUND(E417*N417,5)</f>
        <v>0</v>
      </c>
      <c r="P417" s="163">
        <v>0</v>
      </c>
      <c r="Q417" s="163">
        <f>ROUND(E417*P417,5)</f>
        <v>0</v>
      </c>
      <c r="R417" s="163"/>
      <c r="S417" s="163"/>
      <c r="T417" s="164">
        <v>0</v>
      </c>
      <c r="U417" s="163">
        <f>ROUND(E417*T417,2)</f>
        <v>0</v>
      </c>
      <c r="V417" s="153"/>
      <c r="W417" s="153"/>
      <c r="X417" s="153"/>
      <c r="Y417" s="153"/>
      <c r="Z417" s="153"/>
      <c r="AA417" s="153"/>
      <c r="AB417" s="153"/>
      <c r="AC417" s="153"/>
      <c r="AD417" s="153"/>
      <c r="AE417" s="153" t="s">
        <v>128</v>
      </c>
      <c r="AF417" s="153"/>
      <c r="AG417" s="153"/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</row>
    <row r="418" spans="1:60" ht="22.5" outlineLevel="1" x14ac:dyDescent="0.2">
      <c r="A418" s="154">
        <v>122</v>
      </c>
      <c r="B418" s="160" t="s">
        <v>545</v>
      </c>
      <c r="C418" s="197" t="s">
        <v>546</v>
      </c>
      <c r="D418" s="162" t="s">
        <v>513</v>
      </c>
      <c r="E418" s="170">
        <v>16</v>
      </c>
      <c r="F418" s="174"/>
      <c r="G418" s="175">
        <f>ROUND(E418*F418,2)</f>
        <v>0</v>
      </c>
      <c r="H418" s="174"/>
      <c r="I418" s="175">
        <f>ROUND(E418*H418,2)</f>
        <v>0</v>
      </c>
      <c r="J418" s="174"/>
      <c r="K418" s="175">
        <f>ROUND(E418*J418,2)</f>
        <v>0</v>
      </c>
      <c r="L418" s="175">
        <v>15</v>
      </c>
      <c r="M418" s="175">
        <f>G418*(1+L418/100)</f>
        <v>0</v>
      </c>
      <c r="N418" s="163">
        <v>0</v>
      </c>
      <c r="O418" s="163">
        <f>ROUND(E418*N418,5)</f>
        <v>0</v>
      </c>
      <c r="P418" s="163">
        <v>0</v>
      </c>
      <c r="Q418" s="163">
        <f>ROUND(E418*P418,5)</f>
        <v>0</v>
      </c>
      <c r="R418" s="163"/>
      <c r="S418" s="163"/>
      <c r="T418" s="164">
        <v>0</v>
      </c>
      <c r="U418" s="163">
        <f>ROUND(E418*T418,2)</f>
        <v>0</v>
      </c>
      <c r="V418" s="153"/>
      <c r="W418" s="153"/>
      <c r="X418" s="153"/>
      <c r="Y418" s="153"/>
      <c r="Z418" s="153"/>
      <c r="AA418" s="153"/>
      <c r="AB418" s="153"/>
      <c r="AC418" s="153"/>
      <c r="AD418" s="153"/>
      <c r="AE418" s="153" t="s">
        <v>128</v>
      </c>
      <c r="AF418" s="153"/>
      <c r="AG418" s="153"/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</row>
    <row r="419" spans="1:60" ht="22.5" outlineLevel="1" x14ac:dyDescent="0.2">
      <c r="A419" s="154">
        <v>123</v>
      </c>
      <c r="B419" s="160" t="s">
        <v>547</v>
      </c>
      <c r="C419" s="197" t="s">
        <v>548</v>
      </c>
      <c r="D419" s="162" t="s">
        <v>513</v>
      </c>
      <c r="E419" s="170">
        <v>1</v>
      </c>
      <c r="F419" s="174"/>
      <c r="G419" s="175">
        <f>ROUND(E419*F419,2)</f>
        <v>0</v>
      </c>
      <c r="H419" s="174"/>
      <c r="I419" s="175">
        <f>ROUND(E419*H419,2)</f>
        <v>0</v>
      </c>
      <c r="J419" s="174"/>
      <c r="K419" s="175">
        <f>ROUND(E419*J419,2)</f>
        <v>0</v>
      </c>
      <c r="L419" s="175">
        <v>15</v>
      </c>
      <c r="M419" s="175">
        <f>G419*(1+L419/100)</f>
        <v>0</v>
      </c>
      <c r="N419" s="163">
        <v>0</v>
      </c>
      <c r="O419" s="163">
        <f>ROUND(E419*N419,5)</f>
        <v>0</v>
      </c>
      <c r="P419" s="163">
        <v>0</v>
      </c>
      <c r="Q419" s="163">
        <f>ROUND(E419*P419,5)</f>
        <v>0</v>
      </c>
      <c r="R419" s="163"/>
      <c r="S419" s="163"/>
      <c r="T419" s="164">
        <v>0</v>
      </c>
      <c r="U419" s="163">
        <f>ROUND(E419*T419,2)</f>
        <v>0</v>
      </c>
      <c r="V419" s="153"/>
      <c r="W419" s="153"/>
      <c r="X419" s="153"/>
      <c r="Y419" s="153"/>
      <c r="Z419" s="153"/>
      <c r="AA419" s="153"/>
      <c r="AB419" s="153"/>
      <c r="AC419" s="153"/>
      <c r="AD419" s="153"/>
      <c r="AE419" s="153" t="s">
        <v>128</v>
      </c>
      <c r="AF419" s="153"/>
      <c r="AG419" s="153"/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</row>
    <row r="420" spans="1:60" ht="25.5" x14ac:dyDescent="0.2">
      <c r="A420" s="155" t="s">
        <v>125</v>
      </c>
      <c r="B420" s="161" t="s">
        <v>90</v>
      </c>
      <c r="C420" s="199" t="s">
        <v>91</v>
      </c>
      <c r="D420" s="166"/>
      <c r="E420" s="172"/>
      <c r="F420" s="176"/>
      <c r="G420" s="176">
        <f>SUMIF(AE421:AE424,"&lt;&gt;NOR",G421:G424)</f>
        <v>0</v>
      </c>
      <c r="H420" s="176"/>
      <c r="I420" s="176">
        <f>SUM(I421:I424)</f>
        <v>0</v>
      </c>
      <c r="J420" s="176"/>
      <c r="K420" s="176">
        <f>SUM(K421:K424)</f>
        <v>0</v>
      </c>
      <c r="L420" s="176"/>
      <c r="M420" s="176">
        <f>SUM(M421:M424)</f>
        <v>0</v>
      </c>
      <c r="N420" s="167"/>
      <c r="O420" s="167">
        <f>SUM(O421:O424)</f>
        <v>0.11788999999999999</v>
      </c>
      <c r="P420" s="167"/>
      <c r="Q420" s="167">
        <f>SUM(Q421:Q424)</f>
        <v>0</v>
      </c>
      <c r="R420" s="167"/>
      <c r="S420" s="167"/>
      <c r="T420" s="168"/>
      <c r="U420" s="167">
        <f>SUM(U421:U424)</f>
        <v>10.1</v>
      </c>
      <c r="AE420" t="s">
        <v>126</v>
      </c>
    </row>
    <row r="421" spans="1:60" ht="22.5" outlineLevel="1" x14ac:dyDescent="0.2">
      <c r="A421" s="154">
        <v>124</v>
      </c>
      <c r="B421" s="160" t="s">
        <v>549</v>
      </c>
      <c r="C421" s="197" t="s">
        <v>550</v>
      </c>
      <c r="D421" s="162" t="s">
        <v>161</v>
      </c>
      <c r="E421" s="170">
        <v>9.6</v>
      </c>
      <c r="F421" s="174"/>
      <c r="G421" s="175">
        <f>ROUND(E421*F421,2)</f>
        <v>0</v>
      </c>
      <c r="H421" s="174"/>
      <c r="I421" s="175">
        <f>ROUND(E421*H421,2)</f>
        <v>0</v>
      </c>
      <c r="J421" s="174"/>
      <c r="K421" s="175">
        <f>ROUND(E421*J421,2)</f>
        <v>0</v>
      </c>
      <c r="L421" s="175">
        <v>15</v>
      </c>
      <c r="M421" s="175">
        <f>G421*(1+L421/100)</f>
        <v>0</v>
      </c>
      <c r="N421" s="163">
        <v>1.2279999999999999E-2</v>
      </c>
      <c r="O421" s="163">
        <f>ROUND(E421*N421,5)</f>
        <v>0.11788999999999999</v>
      </c>
      <c r="P421" s="163">
        <v>0</v>
      </c>
      <c r="Q421" s="163">
        <f>ROUND(E421*P421,5)</f>
        <v>0</v>
      </c>
      <c r="R421" s="163"/>
      <c r="S421" s="163"/>
      <c r="T421" s="164">
        <v>1.0523400000000001</v>
      </c>
      <c r="U421" s="163">
        <f>ROUND(E421*T421,2)</f>
        <v>10.1</v>
      </c>
      <c r="V421" s="153"/>
      <c r="W421" s="153"/>
      <c r="X421" s="153"/>
      <c r="Y421" s="153"/>
      <c r="Z421" s="153"/>
      <c r="AA421" s="153"/>
      <c r="AB421" s="153"/>
      <c r="AC421" s="153"/>
      <c r="AD421" s="153"/>
      <c r="AE421" s="153" t="s">
        <v>128</v>
      </c>
      <c r="AF421" s="153"/>
      <c r="AG421" s="153"/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</row>
    <row r="422" spans="1:60" outlineLevel="1" x14ac:dyDescent="0.2">
      <c r="A422" s="154"/>
      <c r="B422" s="160"/>
      <c r="C422" s="198" t="s">
        <v>551</v>
      </c>
      <c r="D422" s="165"/>
      <c r="E422" s="171"/>
      <c r="F422" s="175"/>
      <c r="G422" s="175"/>
      <c r="H422" s="175"/>
      <c r="I422" s="175"/>
      <c r="J422" s="175"/>
      <c r="K422" s="175"/>
      <c r="L422" s="175"/>
      <c r="M422" s="175"/>
      <c r="N422" s="163"/>
      <c r="O422" s="163"/>
      <c r="P422" s="163"/>
      <c r="Q422" s="163"/>
      <c r="R422" s="163"/>
      <c r="S422" s="163"/>
      <c r="T422" s="164"/>
      <c r="U422" s="163"/>
      <c r="V422" s="153"/>
      <c r="W422" s="153"/>
      <c r="X422" s="153"/>
      <c r="Y422" s="153"/>
      <c r="Z422" s="153"/>
      <c r="AA422" s="153"/>
      <c r="AB422" s="153"/>
      <c r="AC422" s="153"/>
      <c r="AD422" s="153"/>
      <c r="AE422" s="153" t="s">
        <v>130</v>
      </c>
      <c r="AF422" s="153">
        <v>0</v>
      </c>
      <c r="AG422" s="153"/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</row>
    <row r="423" spans="1:60" outlineLevel="1" x14ac:dyDescent="0.2">
      <c r="A423" s="154"/>
      <c r="B423" s="160"/>
      <c r="C423" s="198" t="s">
        <v>552</v>
      </c>
      <c r="D423" s="165"/>
      <c r="E423" s="171"/>
      <c r="F423" s="175"/>
      <c r="G423" s="175"/>
      <c r="H423" s="175"/>
      <c r="I423" s="175"/>
      <c r="J423" s="175"/>
      <c r="K423" s="175"/>
      <c r="L423" s="175"/>
      <c r="M423" s="175"/>
      <c r="N423" s="163"/>
      <c r="O423" s="163"/>
      <c r="P423" s="163"/>
      <c r="Q423" s="163"/>
      <c r="R423" s="163"/>
      <c r="S423" s="163"/>
      <c r="T423" s="164"/>
      <c r="U423" s="163"/>
      <c r="V423" s="153"/>
      <c r="W423" s="153"/>
      <c r="X423" s="153"/>
      <c r="Y423" s="153"/>
      <c r="Z423" s="153"/>
      <c r="AA423" s="153"/>
      <c r="AB423" s="153"/>
      <c r="AC423" s="153"/>
      <c r="AD423" s="153"/>
      <c r="AE423" s="153" t="s">
        <v>130</v>
      </c>
      <c r="AF423" s="153">
        <v>0</v>
      </c>
      <c r="AG423" s="153"/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</row>
    <row r="424" spans="1:60" outlineLevel="1" x14ac:dyDescent="0.2">
      <c r="A424" s="154"/>
      <c r="B424" s="160"/>
      <c r="C424" s="198" t="s">
        <v>553</v>
      </c>
      <c r="D424" s="165"/>
      <c r="E424" s="171">
        <v>9.6</v>
      </c>
      <c r="F424" s="175"/>
      <c r="G424" s="175"/>
      <c r="H424" s="175"/>
      <c r="I424" s="175"/>
      <c r="J424" s="175"/>
      <c r="K424" s="175"/>
      <c r="L424" s="175"/>
      <c r="M424" s="175"/>
      <c r="N424" s="163"/>
      <c r="O424" s="163"/>
      <c r="P424" s="163"/>
      <c r="Q424" s="163"/>
      <c r="R424" s="163"/>
      <c r="S424" s="163"/>
      <c r="T424" s="164"/>
      <c r="U424" s="163"/>
      <c r="V424" s="153"/>
      <c r="W424" s="153"/>
      <c r="X424" s="153"/>
      <c r="Y424" s="153"/>
      <c r="Z424" s="153"/>
      <c r="AA424" s="153"/>
      <c r="AB424" s="153"/>
      <c r="AC424" s="153"/>
      <c r="AD424" s="153"/>
      <c r="AE424" s="153" t="s">
        <v>130</v>
      </c>
      <c r="AF424" s="153">
        <v>0</v>
      </c>
      <c r="AG424" s="153"/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</row>
    <row r="425" spans="1:60" x14ac:dyDescent="0.2">
      <c r="A425" s="155" t="s">
        <v>125</v>
      </c>
      <c r="B425" s="161" t="s">
        <v>92</v>
      </c>
      <c r="C425" s="199" t="s">
        <v>93</v>
      </c>
      <c r="D425" s="166"/>
      <c r="E425" s="172"/>
      <c r="F425" s="176"/>
      <c r="G425" s="176">
        <f>SUMIF(AE426:AE433,"&lt;&gt;NOR",G426:G433)</f>
        <v>0</v>
      </c>
      <c r="H425" s="176"/>
      <c r="I425" s="176">
        <f>SUM(I426:I433)</f>
        <v>0</v>
      </c>
      <c r="J425" s="176"/>
      <c r="K425" s="176">
        <f>SUM(K426:K433)</f>
        <v>0</v>
      </c>
      <c r="L425" s="176"/>
      <c r="M425" s="176">
        <f>SUM(M426:M433)</f>
        <v>0</v>
      </c>
      <c r="N425" s="167"/>
      <c r="O425" s="167">
        <f>SUM(O426:O433)</f>
        <v>2.2509999999999999E-2</v>
      </c>
      <c r="P425" s="167"/>
      <c r="Q425" s="167">
        <f>SUM(Q426:Q433)</f>
        <v>0</v>
      </c>
      <c r="R425" s="167"/>
      <c r="S425" s="167"/>
      <c r="T425" s="168"/>
      <c r="U425" s="167">
        <f>SUM(U426:U433)</f>
        <v>22.51</v>
      </c>
      <c r="AE425" t="s">
        <v>126</v>
      </c>
    </row>
    <row r="426" spans="1:60" ht="22.5" outlineLevel="1" x14ac:dyDescent="0.2">
      <c r="A426" s="154">
        <v>125</v>
      </c>
      <c r="B426" s="160" t="s">
        <v>554</v>
      </c>
      <c r="C426" s="197" t="s">
        <v>555</v>
      </c>
      <c r="D426" s="162" t="s">
        <v>167</v>
      </c>
      <c r="E426" s="170">
        <v>150.08000000000001</v>
      </c>
      <c r="F426" s="174"/>
      <c r="G426" s="175">
        <f>ROUND(E426*F426,2)</f>
        <v>0</v>
      </c>
      <c r="H426" s="174"/>
      <c r="I426" s="175">
        <f>ROUND(E426*H426,2)</f>
        <v>0</v>
      </c>
      <c r="J426" s="174"/>
      <c r="K426" s="175">
        <f>ROUND(E426*J426,2)</f>
        <v>0</v>
      </c>
      <c r="L426" s="175">
        <v>15</v>
      </c>
      <c r="M426" s="175">
        <f>G426*(1+L426/100)</f>
        <v>0</v>
      </c>
      <c r="N426" s="163">
        <v>1.4999999999999999E-4</v>
      </c>
      <c r="O426" s="163">
        <f>ROUND(E426*N426,5)</f>
        <v>2.2509999999999999E-2</v>
      </c>
      <c r="P426" s="163">
        <v>0</v>
      </c>
      <c r="Q426" s="163">
        <f>ROUND(E426*P426,5)</f>
        <v>0</v>
      </c>
      <c r="R426" s="163"/>
      <c r="S426" s="163"/>
      <c r="T426" s="164">
        <v>0.15</v>
      </c>
      <c r="U426" s="163">
        <f>ROUND(E426*T426,2)</f>
        <v>22.51</v>
      </c>
      <c r="V426" s="153"/>
      <c r="W426" s="153"/>
      <c r="X426" s="153"/>
      <c r="Y426" s="153"/>
      <c r="Z426" s="153"/>
      <c r="AA426" s="153"/>
      <c r="AB426" s="153"/>
      <c r="AC426" s="153"/>
      <c r="AD426" s="153"/>
      <c r="AE426" s="153" t="s">
        <v>128</v>
      </c>
      <c r="AF426" s="153"/>
      <c r="AG426" s="153"/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</row>
    <row r="427" spans="1:60" outlineLevel="1" x14ac:dyDescent="0.2">
      <c r="A427" s="154"/>
      <c r="B427" s="160"/>
      <c r="C427" s="198" t="s">
        <v>556</v>
      </c>
      <c r="D427" s="165"/>
      <c r="E427" s="171">
        <v>86.24</v>
      </c>
      <c r="F427" s="175"/>
      <c r="G427" s="175"/>
      <c r="H427" s="175"/>
      <c r="I427" s="175"/>
      <c r="J427" s="175"/>
      <c r="K427" s="175"/>
      <c r="L427" s="175"/>
      <c r="M427" s="175"/>
      <c r="N427" s="163"/>
      <c r="O427" s="163"/>
      <c r="P427" s="163"/>
      <c r="Q427" s="163"/>
      <c r="R427" s="163"/>
      <c r="S427" s="163"/>
      <c r="T427" s="164"/>
      <c r="U427" s="163"/>
      <c r="V427" s="153"/>
      <c r="W427" s="153"/>
      <c r="X427" s="153"/>
      <c r="Y427" s="153"/>
      <c r="Z427" s="153"/>
      <c r="AA427" s="153"/>
      <c r="AB427" s="153"/>
      <c r="AC427" s="153"/>
      <c r="AD427" s="153"/>
      <c r="AE427" s="153" t="s">
        <v>130</v>
      </c>
      <c r="AF427" s="153">
        <v>0</v>
      </c>
      <c r="AG427" s="153"/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</row>
    <row r="428" spans="1:60" outlineLevel="1" x14ac:dyDescent="0.2">
      <c r="A428" s="154"/>
      <c r="B428" s="160"/>
      <c r="C428" s="198" t="s">
        <v>557</v>
      </c>
      <c r="D428" s="165"/>
      <c r="E428" s="171">
        <v>15.6</v>
      </c>
      <c r="F428" s="175"/>
      <c r="G428" s="175"/>
      <c r="H428" s="175"/>
      <c r="I428" s="175"/>
      <c r="J428" s="175"/>
      <c r="K428" s="175"/>
      <c r="L428" s="175"/>
      <c r="M428" s="175"/>
      <c r="N428" s="163"/>
      <c r="O428" s="163"/>
      <c r="P428" s="163"/>
      <c r="Q428" s="163"/>
      <c r="R428" s="163"/>
      <c r="S428" s="163"/>
      <c r="T428" s="164"/>
      <c r="U428" s="163"/>
      <c r="V428" s="153"/>
      <c r="W428" s="153"/>
      <c r="X428" s="153"/>
      <c r="Y428" s="153"/>
      <c r="Z428" s="153"/>
      <c r="AA428" s="153"/>
      <c r="AB428" s="153"/>
      <c r="AC428" s="153"/>
      <c r="AD428" s="153"/>
      <c r="AE428" s="153" t="s">
        <v>130</v>
      </c>
      <c r="AF428" s="153">
        <v>0</v>
      </c>
      <c r="AG428" s="153"/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</row>
    <row r="429" spans="1:60" outlineLevel="1" x14ac:dyDescent="0.2">
      <c r="A429" s="154"/>
      <c r="B429" s="160"/>
      <c r="C429" s="198" t="s">
        <v>558</v>
      </c>
      <c r="D429" s="165"/>
      <c r="E429" s="171">
        <v>20.8</v>
      </c>
      <c r="F429" s="175"/>
      <c r="G429" s="175"/>
      <c r="H429" s="175"/>
      <c r="I429" s="175"/>
      <c r="J429" s="175"/>
      <c r="K429" s="175"/>
      <c r="L429" s="175"/>
      <c r="M429" s="175"/>
      <c r="N429" s="163"/>
      <c r="O429" s="163"/>
      <c r="P429" s="163"/>
      <c r="Q429" s="163"/>
      <c r="R429" s="163"/>
      <c r="S429" s="163"/>
      <c r="T429" s="164"/>
      <c r="U429" s="163"/>
      <c r="V429" s="153"/>
      <c r="W429" s="153"/>
      <c r="X429" s="153"/>
      <c r="Y429" s="153"/>
      <c r="Z429" s="153"/>
      <c r="AA429" s="153"/>
      <c r="AB429" s="153"/>
      <c r="AC429" s="153"/>
      <c r="AD429" s="153"/>
      <c r="AE429" s="153" t="s">
        <v>130</v>
      </c>
      <c r="AF429" s="153">
        <v>0</v>
      </c>
      <c r="AG429" s="153"/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  <c r="BG429" s="153"/>
      <c r="BH429" s="153"/>
    </row>
    <row r="430" spans="1:60" outlineLevel="1" x14ac:dyDescent="0.2">
      <c r="A430" s="154"/>
      <c r="B430" s="160"/>
      <c r="C430" s="198" t="s">
        <v>559</v>
      </c>
      <c r="D430" s="165"/>
      <c r="E430" s="171">
        <v>11.52</v>
      </c>
      <c r="F430" s="175"/>
      <c r="G430" s="175"/>
      <c r="H430" s="175"/>
      <c r="I430" s="175"/>
      <c r="J430" s="175"/>
      <c r="K430" s="175"/>
      <c r="L430" s="175"/>
      <c r="M430" s="175"/>
      <c r="N430" s="163"/>
      <c r="O430" s="163"/>
      <c r="P430" s="163"/>
      <c r="Q430" s="163"/>
      <c r="R430" s="163"/>
      <c r="S430" s="163"/>
      <c r="T430" s="164"/>
      <c r="U430" s="163"/>
      <c r="V430" s="153"/>
      <c r="W430" s="153"/>
      <c r="X430" s="153"/>
      <c r="Y430" s="153"/>
      <c r="Z430" s="153"/>
      <c r="AA430" s="153"/>
      <c r="AB430" s="153"/>
      <c r="AC430" s="153"/>
      <c r="AD430" s="153"/>
      <c r="AE430" s="153" t="s">
        <v>130</v>
      </c>
      <c r="AF430" s="153">
        <v>0</v>
      </c>
      <c r="AG430" s="153"/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</row>
    <row r="431" spans="1:60" outlineLevel="1" x14ac:dyDescent="0.2">
      <c r="A431" s="154"/>
      <c r="B431" s="160"/>
      <c r="C431" s="198" t="s">
        <v>560</v>
      </c>
      <c r="D431" s="165"/>
      <c r="E431" s="171">
        <v>5.04</v>
      </c>
      <c r="F431" s="175"/>
      <c r="G431" s="175"/>
      <c r="H431" s="175"/>
      <c r="I431" s="175"/>
      <c r="J431" s="175"/>
      <c r="K431" s="175"/>
      <c r="L431" s="175"/>
      <c r="M431" s="175"/>
      <c r="N431" s="163"/>
      <c r="O431" s="163"/>
      <c r="P431" s="163"/>
      <c r="Q431" s="163"/>
      <c r="R431" s="163"/>
      <c r="S431" s="163"/>
      <c r="T431" s="164"/>
      <c r="U431" s="163"/>
      <c r="V431" s="153"/>
      <c r="W431" s="153"/>
      <c r="X431" s="153"/>
      <c r="Y431" s="153"/>
      <c r="Z431" s="153"/>
      <c r="AA431" s="153"/>
      <c r="AB431" s="153"/>
      <c r="AC431" s="153"/>
      <c r="AD431" s="153"/>
      <c r="AE431" s="153" t="s">
        <v>130</v>
      </c>
      <c r="AF431" s="153">
        <v>0</v>
      </c>
      <c r="AG431" s="153"/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</row>
    <row r="432" spans="1:60" outlineLevel="1" x14ac:dyDescent="0.2">
      <c r="A432" s="154"/>
      <c r="B432" s="160"/>
      <c r="C432" s="198" t="s">
        <v>561</v>
      </c>
      <c r="D432" s="165"/>
      <c r="E432" s="171">
        <v>7.2</v>
      </c>
      <c r="F432" s="175"/>
      <c r="G432" s="175"/>
      <c r="H432" s="175"/>
      <c r="I432" s="175"/>
      <c r="J432" s="175"/>
      <c r="K432" s="175"/>
      <c r="L432" s="175"/>
      <c r="M432" s="175"/>
      <c r="N432" s="163"/>
      <c r="O432" s="163"/>
      <c r="P432" s="163"/>
      <c r="Q432" s="163"/>
      <c r="R432" s="163"/>
      <c r="S432" s="163"/>
      <c r="T432" s="164"/>
      <c r="U432" s="163"/>
      <c r="V432" s="153"/>
      <c r="W432" s="153"/>
      <c r="X432" s="153"/>
      <c r="Y432" s="153"/>
      <c r="Z432" s="153"/>
      <c r="AA432" s="153"/>
      <c r="AB432" s="153"/>
      <c r="AC432" s="153"/>
      <c r="AD432" s="153"/>
      <c r="AE432" s="153" t="s">
        <v>130</v>
      </c>
      <c r="AF432" s="153">
        <v>0</v>
      </c>
      <c r="AG432" s="153"/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</row>
    <row r="433" spans="1:60" outlineLevel="1" x14ac:dyDescent="0.2">
      <c r="A433" s="154"/>
      <c r="B433" s="160"/>
      <c r="C433" s="198" t="s">
        <v>562</v>
      </c>
      <c r="D433" s="165"/>
      <c r="E433" s="171">
        <v>3.68</v>
      </c>
      <c r="F433" s="175"/>
      <c r="G433" s="175"/>
      <c r="H433" s="175"/>
      <c r="I433" s="175"/>
      <c r="J433" s="175"/>
      <c r="K433" s="175"/>
      <c r="L433" s="175"/>
      <c r="M433" s="175"/>
      <c r="N433" s="163"/>
      <c r="O433" s="163"/>
      <c r="P433" s="163"/>
      <c r="Q433" s="163"/>
      <c r="R433" s="163"/>
      <c r="S433" s="163"/>
      <c r="T433" s="164"/>
      <c r="U433" s="163"/>
      <c r="V433" s="153"/>
      <c r="W433" s="153"/>
      <c r="X433" s="153"/>
      <c r="Y433" s="153"/>
      <c r="Z433" s="153"/>
      <c r="AA433" s="153"/>
      <c r="AB433" s="153"/>
      <c r="AC433" s="153"/>
      <c r="AD433" s="153"/>
      <c r="AE433" s="153" t="s">
        <v>130</v>
      </c>
      <c r="AF433" s="153">
        <v>0</v>
      </c>
      <c r="AG433" s="153"/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</row>
    <row r="434" spans="1:60" x14ac:dyDescent="0.2">
      <c r="A434" s="155" t="s">
        <v>125</v>
      </c>
      <c r="B434" s="161" t="s">
        <v>94</v>
      </c>
      <c r="C434" s="199" t="s">
        <v>95</v>
      </c>
      <c r="D434" s="166"/>
      <c r="E434" s="172"/>
      <c r="F434" s="176"/>
      <c r="G434" s="176">
        <f>SUMIF(AE435:AE447,"&lt;&gt;NOR",G435:G447)</f>
        <v>0</v>
      </c>
      <c r="H434" s="176"/>
      <c r="I434" s="176">
        <f>SUM(I435:I447)</f>
        <v>0</v>
      </c>
      <c r="J434" s="176"/>
      <c r="K434" s="176">
        <f>SUM(K435:K447)</f>
        <v>0</v>
      </c>
      <c r="L434" s="176"/>
      <c r="M434" s="176">
        <f>SUM(M435:M447)</f>
        <v>0</v>
      </c>
      <c r="N434" s="167"/>
      <c r="O434" s="167">
        <f>SUM(O435:O447)</f>
        <v>9.8169999999999993E-2</v>
      </c>
      <c r="P434" s="167"/>
      <c r="Q434" s="167">
        <f>SUM(Q435:Q447)</f>
        <v>0</v>
      </c>
      <c r="R434" s="167"/>
      <c r="S434" s="167"/>
      <c r="T434" s="168"/>
      <c r="U434" s="167">
        <f>SUM(U435:U447)</f>
        <v>31.41</v>
      </c>
      <c r="AE434" t="s">
        <v>126</v>
      </c>
    </row>
    <row r="435" spans="1:60" outlineLevel="1" x14ac:dyDescent="0.2">
      <c r="A435" s="154">
        <v>126</v>
      </c>
      <c r="B435" s="160" t="s">
        <v>563</v>
      </c>
      <c r="C435" s="197" t="s">
        <v>564</v>
      </c>
      <c r="D435" s="162" t="s">
        <v>167</v>
      </c>
      <c r="E435" s="170">
        <v>233.74950000000001</v>
      </c>
      <c r="F435" s="174"/>
      <c r="G435" s="175">
        <f>ROUND(E435*F435,2)</f>
        <v>0</v>
      </c>
      <c r="H435" s="174"/>
      <c r="I435" s="175">
        <f>ROUND(E435*H435,2)</f>
        <v>0</v>
      </c>
      <c r="J435" s="174"/>
      <c r="K435" s="175">
        <f>ROUND(E435*J435,2)</f>
        <v>0</v>
      </c>
      <c r="L435" s="175">
        <v>15</v>
      </c>
      <c r="M435" s="175">
        <f>G435*(1+L435/100)</f>
        <v>0</v>
      </c>
      <c r="N435" s="163">
        <v>4.2000000000000002E-4</v>
      </c>
      <c r="O435" s="163">
        <f>ROUND(E435*N435,5)</f>
        <v>9.8169999999999993E-2</v>
      </c>
      <c r="P435" s="163">
        <v>0</v>
      </c>
      <c r="Q435" s="163">
        <f>ROUND(E435*P435,5)</f>
        <v>0</v>
      </c>
      <c r="R435" s="163"/>
      <c r="S435" s="163"/>
      <c r="T435" s="164">
        <v>0.13439000000000001</v>
      </c>
      <c r="U435" s="163">
        <f>ROUND(E435*T435,2)</f>
        <v>31.41</v>
      </c>
      <c r="V435" s="153"/>
      <c r="W435" s="153"/>
      <c r="X435" s="153"/>
      <c r="Y435" s="153"/>
      <c r="Z435" s="153"/>
      <c r="AA435" s="153"/>
      <c r="AB435" s="153"/>
      <c r="AC435" s="153"/>
      <c r="AD435" s="153"/>
      <c r="AE435" s="153" t="s">
        <v>162</v>
      </c>
      <c r="AF435" s="153"/>
      <c r="AG435" s="153"/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  <c r="BG435" s="153"/>
      <c r="BH435" s="153"/>
    </row>
    <row r="436" spans="1:60" outlineLevel="1" x14ac:dyDescent="0.2">
      <c r="A436" s="154"/>
      <c r="B436" s="160"/>
      <c r="C436" s="198" t="s">
        <v>565</v>
      </c>
      <c r="D436" s="165"/>
      <c r="E436" s="171"/>
      <c r="F436" s="175"/>
      <c r="G436" s="175"/>
      <c r="H436" s="175"/>
      <c r="I436" s="175"/>
      <c r="J436" s="175"/>
      <c r="K436" s="175"/>
      <c r="L436" s="175"/>
      <c r="M436" s="175"/>
      <c r="N436" s="163"/>
      <c r="O436" s="163"/>
      <c r="P436" s="163"/>
      <c r="Q436" s="163"/>
      <c r="R436" s="163"/>
      <c r="S436" s="163"/>
      <c r="T436" s="164"/>
      <c r="U436" s="163"/>
      <c r="V436" s="153"/>
      <c r="W436" s="153"/>
      <c r="X436" s="153"/>
      <c r="Y436" s="153"/>
      <c r="Z436" s="153"/>
      <c r="AA436" s="153"/>
      <c r="AB436" s="153"/>
      <c r="AC436" s="153"/>
      <c r="AD436" s="153"/>
      <c r="AE436" s="153" t="s">
        <v>130</v>
      </c>
      <c r="AF436" s="153">
        <v>0</v>
      </c>
      <c r="AG436" s="153"/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</row>
    <row r="437" spans="1:60" outlineLevel="1" x14ac:dyDescent="0.2">
      <c r="A437" s="154"/>
      <c r="B437" s="160"/>
      <c r="C437" s="198" t="s">
        <v>566</v>
      </c>
      <c r="D437" s="165"/>
      <c r="E437" s="171">
        <v>116</v>
      </c>
      <c r="F437" s="175"/>
      <c r="G437" s="175"/>
      <c r="H437" s="175"/>
      <c r="I437" s="175"/>
      <c r="J437" s="175"/>
      <c r="K437" s="175"/>
      <c r="L437" s="175"/>
      <c r="M437" s="175"/>
      <c r="N437" s="163"/>
      <c r="O437" s="163"/>
      <c r="P437" s="163"/>
      <c r="Q437" s="163"/>
      <c r="R437" s="163"/>
      <c r="S437" s="163"/>
      <c r="T437" s="164"/>
      <c r="U437" s="163"/>
      <c r="V437" s="153"/>
      <c r="W437" s="153"/>
      <c r="X437" s="153"/>
      <c r="Y437" s="153"/>
      <c r="Z437" s="153"/>
      <c r="AA437" s="153"/>
      <c r="AB437" s="153"/>
      <c r="AC437" s="153"/>
      <c r="AD437" s="153"/>
      <c r="AE437" s="153" t="s">
        <v>130</v>
      </c>
      <c r="AF437" s="153">
        <v>0</v>
      </c>
      <c r="AG437" s="153"/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</row>
    <row r="438" spans="1:60" outlineLevel="1" x14ac:dyDescent="0.2">
      <c r="A438" s="154"/>
      <c r="B438" s="160"/>
      <c r="C438" s="200" t="s">
        <v>239</v>
      </c>
      <c r="D438" s="169"/>
      <c r="E438" s="173">
        <v>116</v>
      </c>
      <c r="F438" s="175"/>
      <c r="G438" s="175"/>
      <c r="H438" s="175"/>
      <c r="I438" s="175"/>
      <c r="J438" s="175"/>
      <c r="K438" s="175"/>
      <c r="L438" s="175"/>
      <c r="M438" s="175"/>
      <c r="N438" s="163"/>
      <c r="O438" s="163"/>
      <c r="P438" s="163"/>
      <c r="Q438" s="163"/>
      <c r="R438" s="163"/>
      <c r="S438" s="163"/>
      <c r="T438" s="164"/>
      <c r="U438" s="163"/>
      <c r="V438" s="153"/>
      <c r="W438" s="153"/>
      <c r="X438" s="153"/>
      <c r="Y438" s="153"/>
      <c r="Z438" s="153"/>
      <c r="AA438" s="153"/>
      <c r="AB438" s="153"/>
      <c r="AC438" s="153"/>
      <c r="AD438" s="153"/>
      <c r="AE438" s="153" t="s">
        <v>130</v>
      </c>
      <c r="AF438" s="153">
        <v>1</v>
      </c>
      <c r="AG438" s="153"/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</row>
    <row r="439" spans="1:60" outlineLevel="1" x14ac:dyDescent="0.2">
      <c r="A439" s="154"/>
      <c r="B439" s="160"/>
      <c r="C439" s="198" t="s">
        <v>567</v>
      </c>
      <c r="D439" s="165"/>
      <c r="E439" s="171"/>
      <c r="F439" s="175"/>
      <c r="G439" s="175"/>
      <c r="H439" s="175"/>
      <c r="I439" s="175"/>
      <c r="J439" s="175"/>
      <c r="K439" s="175"/>
      <c r="L439" s="175"/>
      <c r="M439" s="175"/>
      <c r="N439" s="163"/>
      <c r="O439" s="163"/>
      <c r="P439" s="163"/>
      <c r="Q439" s="163"/>
      <c r="R439" s="163"/>
      <c r="S439" s="163"/>
      <c r="T439" s="164"/>
      <c r="U439" s="163"/>
      <c r="V439" s="153"/>
      <c r="W439" s="153"/>
      <c r="X439" s="153"/>
      <c r="Y439" s="153"/>
      <c r="Z439" s="153"/>
      <c r="AA439" s="153"/>
      <c r="AB439" s="153"/>
      <c r="AC439" s="153"/>
      <c r="AD439" s="153"/>
      <c r="AE439" s="153" t="s">
        <v>130</v>
      </c>
      <c r="AF439" s="153">
        <v>0</v>
      </c>
      <c r="AG439" s="153"/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</row>
    <row r="440" spans="1:60" outlineLevel="1" x14ac:dyDescent="0.2">
      <c r="A440" s="154"/>
      <c r="B440" s="160"/>
      <c r="C440" s="198" t="s">
        <v>267</v>
      </c>
      <c r="D440" s="165"/>
      <c r="E440" s="171">
        <v>97</v>
      </c>
      <c r="F440" s="175"/>
      <c r="G440" s="175"/>
      <c r="H440" s="175"/>
      <c r="I440" s="175"/>
      <c r="J440" s="175"/>
      <c r="K440" s="175"/>
      <c r="L440" s="175"/>
      <c r="M440" s="175"/>
      <c r="N440" s="163"/>
      <c r="O440" s="163"/>
      <c r="P440" s="163"/>
      <c r="Q440" s="163"/>
      <c r="R440" s="163"/>
      <c r="S440" s="163"/>
      <c r="T440" s="164"/>
      <c r="U440" s="163"/>
      <c r="V440" s="153"/>
      <c r="W440" s="153"/>
      <c r="X440" s="153"/>
      <c r="Y440" s="153"/>
      <c r="Z440" s="153"/>
      <c r="AA440" s="153"/>
      <c r="AB440" s="153"/>
      <c r="AC440" s="153"/>
      <c r="AD440" s="153"/>
      <c r="AE440" s="153" t="s">
        <v>130</v>
      </c>
      <c r="AF440" s="153">
        <v>0</v>
      </c>
      <c r="AG440" s="153"/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</row>
    <row r="441" spans="1:60" outlineLevel="1" x14ac:dyDescent="0.2">
      <c r="A441" s="154"/>
      <c r="B441" s="160"/>
      <c r="C441" s="200" t="s">
        <v>239</v>
      </c>
      <c r="D441" s="169"/>
      <c r="E441" s="173">
        <v>97</v>
      </c>
      <c r="F441" s="175"/>
      <c r="G441" s="175"/>
      <c r="H441" s="175"/>
      <c r="I441" s="175"/>
      <c r="J441" s="175"/>
      <c r="K441" s="175"/>
      <c r="L441" s="175"/>
      <c r="M441" s="175"/>
      <c r="N441" s="163"/>
      <c r="O441" s="163"/>
      <c r="P441" s="163"/>
      <c r="Q441" s="163"/>
      <c r="R441" s="163"/>
      <c r="S441" s="163"/>
      <c r="T441" s="164"/>
      <c r="U441" s="163"/>
      <c r="V441" s="153"/>
      <c r="W441" s="153"/>
      <c r="X441" s="153"/>
      <c r="Y441" s="153"/>
      <c r="Z441" s="153"/>
      <c r="AA441" s="153"/>
      <c r="AB441" s="153"/>
      <c r="AC441" s="153"/>
      <c r="AD441" s="153"/>
      <c r="AE441" s="153" t="s">
        <v>130</v>
      </c>
      <c r="AF441" s="153">
        <v>1</v>
      </c>
      <c r="AG441" s="153"/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  <c r="BG441" s="153"/>
      <c r="BH441" s="153"/>
    </row>
    <row r="442" spans="1:60" outlineLevel="1" x14ac:dyDescent="0.2">
      <c r="A442" s="154"/>
      <c r="B442" s="160"/>
      <c r="C442" s="198" t="s">
        <v>568</v>
      </c>
      <c r="D442" s="165"/>
      <c r="E442" s="171"/>
      <c r="F442" s="175"/>
      <c r="G442" s="175"/>
      <c r="H442" s="175"/>
      <c r="I442" s="175"/>
      <c r="J442" s="175"/>
      <c r="K442" s="175"/>
      <c r="L442" s="175"/>
      <c r="M442" s="175"/>
      <c r="N442" s="163"/>
      <c r="O442" s="163"/>
      <c r="P442" s="163"/>
      <c r="Q442" s="163"/>
      <c r="R442" s="163"/>
      <c r="S442" s="163"/>
      <c r="T442" s="164"/>
      <c r="U442" s="163"/>
      <c r="V442" s="153"/>
      <c r="W442" s="153"/>
      <c r="X442" s="153"/>
      <c r="Y442" s="153"/>
      <c r="Z442" s="153"/>
      <c r="AA442" s="153"/>
      <c r="AB442" s="153"/>
      <c r="AC442" s="153"/>
      <c r="AD442" s="153"/>
      <c r="AE442" s="153" t="s">
        <v>130</v>
      </c>
      <c r="AF442" s="153">
        <v>0</v>
      </c>
      <c r="AG442" s="153"/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</row>
    <row r="443" spans="1:60" outlineLevel="1" x14ac:dyDescent="0.2">
      <c r="A443" s="154"/>
      <c r="B443" s="160"/>
      <c r="C443" s="198" t="s">
        <v>569</v>
      </c>
      <c r="D443" s="165"/>
      <c r="E443" s="171">
        <v>27.312000000000001</v>
      </c>
      <c r="F443" s="175"/>
      <c r="G443" s="175"/>
      <c r="H443" s="175"/>
      <c r="I443" s="175"/>
      <c r="J443" s="175"/>
      <c r="K443" s="175"/>
      <c r="L443" s="175"/>
      <c r="M443" s="175"/>
      <c r="N443" s="163"/>
      <c r="O443" s="163"/>
      <c r="P443" s="163"/>
      <c r="Q443" s="163"/>
      <c r="R443" s="163"/>
      <c r="S443" s="163"/>
      <c r="T443" s="164"/>
      <c r="U443" s="163"/>
      <c r="V443" s="153"/>
      <c r="W443" s="153"/>
      <c r="X443" s="153"/>
      <c r="Y443" s="153"/>
      <c r="Z443" s="153"/>
      <c r="AA443" s="153"/>
      <c r="AB443" s="153"/>
      <c r="AC443" s="153"/>
      <c r="AD443" s="153"/>
      <c r="AE443" s="153" t="s">
        <v>130</v>
      </c>
      <c r="AF443" s="153">
        <v>0</v>
      </c>
      <c r="AG443" s="153"/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</row>
    <row r="444" spans="1:60" outlineLevel="1" x14ac:dyDescent="0.2">
      <c r="A444" s="154"/>
      <c r="B444" s="160"/>
      <c r="C444" s="198" t="s">
        <v>570</v>
      </c>
      <c r="D444" s="165"/>
      <c r="E444" s="171">
        <v>-9.3149999999999995</v>
      </c>
      <c r="F444" s="175"/>
      <c r="G444" s="175"/>
      <c r="H444" s="175"/>
      <c r="I444" s="175"/>
      <c r="J444" s="175"/>
      <c r="K444" s="175"/>
      <c r="L444" s="175"/>
      <c r="M444" s="175"/>
      <c r="N444" s="163"/>
      <c r="O444" s="163"/>
      <c r="P444" s="163"/>
      <c r="Q444" s="163"/>
      <c r="R444" s="163"/>
      <c r="S444" s="163"/>
      <c r="T444" s="164"/>
      <c r="U444" s="163"/>
      <c r="V444" s="153"/>
      <c r="W444" s="153"/>
      <c r="X444" s="153"/>
      <c r="Y444" s="153"/>
      <c r="Z444" s="153"/>
      <c r="AA444" s="153"/>
      <c r="AB444" s="153"/>
      <c r="AC444" s="153"/>
      <c r="AD444" s="153"/>
      <c r="AE444" s="153" t="s">
        <v>130</v>
      </c>
      <c r="AF444" s="153">
        <v>0</v>
      </c>
      <c r="AG444" s="153"/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</row>
    <row r="445" spans="1:60" outlineLevel="1" x14ac:dyDescent="0.2">
      <c r="A445" s="154"/>
      <c r="B445" s="160"/>
      <c r="C445" s="198" t="s">
        <v>571</v>
      </c>
      <c r="D445" s="165"/>
      <c r="E445" s="171">
        <v>1.845</v>
      </c>
      <c r="F445" s="175"/>
      <c r="G445" s="175"/>
      <c r="H445" s="175"/>
      <c r="I445" s="175"/>
      <c r="J445" s="175"/>
      <c r="K445" s="175"/>
      <c r="L445" s="175"/>
      <c r="M445" s="175"/>
      <c r="N445" s="163"/>
      <c r="O445" s="163"/>
      <c r="P445" s="163"/>
      <c r="Q445" s="163"/>
      <c r="R445" s="163"/>
      <c r="S445" s="163"/>
      <c r="T445" s="164"/>
      <c r="U445" s="163"/>
      <c r="V445" s="153"/>
      <c r="W445" s="153"/>
      <c r="X445" s="153"/>
      <c r="Y445" s="153"/>
      <c r="Z445" s="153"/>
      <c r="AA445" s="153"/>
      <c r="AB445" s="153"/>
      <c r="AC445" s="153"/>
      <c r="AD445" s="153"/>
      <c r="AE445" s="153" t="s">
        <v>130</v>
      </c>
      <c r="AF445" s="153">
        <v>0</v>
      </c>
      <c r="AG445" s="153"/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</row>
    <row r="446" spans="1:60" outlineLevel="1" x14ac:dyDescent="0.2">
      <c r="A446" s="154"/>
      <c r="B446" s="160"/>
      <c r="C446" s="198" t="s">
        <v>572</v>
      </c>
      <c r="D446" s="165"/>
      <c r="E446" s="171">
        <v>0.90749999999999997</v>
      </c>
      <c r="F446" s="175"/>
      <c r="G446" s="175"/>
      <c r="H446" s="175"/>
      <c r="I446" s="175"/>
      <c r="J446" s="175"/>
      <c r="K446" s="175"/>
      <c r="L446" s="175"/>
      <c r="M446" s="175"/>
      <c r="N446" s="163"/>
      <c r="O446" s="163"/>
      <c r="P446" s="163"/>
      <c r="Q446" s="163"/>
      <c r="R446" s="163"/>
      <c r="S446" s="163"/>
      <c r="T446" s="164"/>
      <c r="U446" s="163"/>
      <c r="V446" s="153"/>
      <c r="W446" s="153"/>
      <c r="X446" s="153"/>
      <c r="Y446" s="153"/>
      <c r="Z446" s="153"/>
      <c r="AA446" s="153"/>
      <c r="AB446" s="153"/>
      <c r="AC446" s="153"/>
      <c r="AD446" s="153"/>
      <c r="AE446" s="153" t="s">
        <v>130</v>
      </c>
      <c r="AF446" s="153">
        <v>0</v>
      </c>
      <c r="AG446" s="153"/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</row>
    <row r="447" spans="1:60" outlineLevel="1" x14ac:dyDescent="0.2">
      <c r="A447" s="154"/>
      <c r="B447" s="160"/>
      <c r="C447" s="200" t="s">
        <v>239</v>
      </c>
      <c r="D447" s="169"/>
      <c r="E447" s="173">
        <v>20.749500000000001</v>
      </c>
      <c r="F447" s="175"/>
      <c r="G447" s="175"/>
      <c r="H447" s="175"/>
      <c r="I447" s="175"/>
      <c r="J447" s="175"/>
      <c r="K447" s="175"/>
      <c r="L447" s="175"/>
      <c r="M447" s="175"/>
      <c r="N447" s="163"/>
      <c r="O447" s="163"/>
      <c r="P447" s="163"/>
      <c r="Q447" s="163"/>
      <c r="R447" s="163"/>
      <c r="S447" s="163"/>
      <c r="T447" s="164"/>
      <c r="U447" s="163"/>
      <c r="V447" s="153"/>
      <c r="W447" s="153"/>
      <c r="X447" s="153"/>
      <c r="Y447" s="153"/>
      <c r="Z447" s="153"/>
      <c r="AA447" s="153"/>
      <c r="AB447" s="153"/>
      <c r="AC447" s="153"/>
      <c r="AD447" s="153"/>
      <c r="AE447" s="153" t="s">
        <v>130</v>
      </c>
      <c r="AF447" s="153">
        <v>1</v>
      </c>
      <c r="AG447" s="153"/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</row>
    <row r="448" spans="1:60" x14ac:dyDescent="0.2">
      <c r="A448" s="155" t="s">
        <v>125</v>
      </c>
      <c r="B448" s="161" t="s">
        <v>96</v>
      </c>
      <c r="C448" s="199" t="s">
        <v>97</v>
      </c>
      <c r="D448" s="166"/>
      <c r="E448" s="172"/>
      <c r="F448" s="176"/>
      <c r="G448" s="176">
        <f>SUMIF(AE449:AE454,"&lt;&gt;NOR",G449:G454)</f>
        <v>0</v>
      </c>
      <c r="H448" s="176"/>
      <c r="I448" s="176">
        <f>SUM(I449:I454)</f>
        <v>0</v>
      </c>
      <c r="J448" s="176"/>
      <c r="K448" s="176">
        <f>SUM(K449:K454)</f>
        <v>0</v>
      </c>
      <c r="L448" s="176"/>
      <c r="M448" s="176">
        <f>SUM(M449:M454)</f>
        <v>0</v>
      </c>
      <c r="N448" s="167"/>
      <c r="O448" s="167">
        <f>SUM(O449:O454)</f>
        <v>0.59885999999999995</v>
      </c>
      <c r="P448" s="167"/>
      <c r="Q448" s="167">
        <f>SUM(Q449:Q454)</f>
        <v>0</v>
      </c>
      <c r="R448" s="167"/>
      <c r="S448" s="167"/>
      <c r="T448" s="168"/>
      <c r="U448" s="167">
        <f>SUM(U449:U454)</f>
        <v>300.86</v>
      </c>
      <c r="AE448" t="s">
        <v>126</v>
      </c>
    </row>
    <row r="449" spans="1:60" outlineLevel="1" x14ac:dyDescent="0.2">
      <c r="A449" s="154">
        <v>127</v>
      </c>
      <c r="B449" s="160" t="s">
        <v>573</v>
      </c>
      <c r="C449" s="197" t="s">
        <v>574</v>
      </c>
      <c r="D449" s="162" t="s">
        <v>575</v>
      </c>
      <c r="E449" s="170">
        <v>1</v>
      </c>
      <c r="F449" s="174"/>
      <c r="G449" s="175">
        <f>ROUND(E449*F449,2)</f>
        <v>0</v>
      </c>
      <c r="H449" s="174"/>
      <c r="I449" s="175">
        <f>ROUND(E449*H449,2)</f>
        <v>0</v>
      </c>
      <c r="J449" s="174"/>
      <c r="K449" s="175">
        <f>ROUND(E449*J449,2)</f>
        <v>0</v>
      </c>
      <c r="L449" s="175">
        <v>15</v>
      </c>
      <c r="M449" s="175">
        <f>G449*(1+L449/100)</f>
        <v>0</v>
      </c>
      <c r="N449" s="163">
        <v>0.29942999999999997</v>
      </c>
      <c r="O449" s="163">
        <f>ROUND(E449*N449,5)</f>
        <v>0.29942999999999997</v>
      </c>
      <c r="P449" s="163">
        <v>0</v>
      </c>
      <c r="Q449" s="163">
        <f>ROUND(E449*P449,5)</f>
        <v>0</v>
      </c>
      <c r="R449" s="163"/>
      <c r="S449" s="163"/>
      <c r="T449" s="164">
        <v>150.43144000000001</v>
      </c>
      <c r="U449" s="163">
        <f>ROUND(E449*T449,2)</f>
        <v>150.43</v>
      </c>
      <c r="V449" s="153"/>
      <c r="W449" s="153"/>
      <c r="X449" s="153"/>
      <c r="Y449" s="153"/>
      <c r="Z449" s="153"/>
      <c r="AA449" s="153"/>
      <c r="AB449" s="153"/>
      <c r="AC449" s="153"/>
      <c r="AD449" s="153"/>
      <c r="AE449" s="153" t="s">
        <v>162</v>
      </c>
      <c r="AF449" s="153"/>
      <c r="AG449" s="153"/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</row>
    <row r="450" spans="1:60" outlineLevel="1" x14ac:dyDescent="0.2">
      <c r="A450" s="154"/>
      <c r="B450" s="160"/>
      <c r="C450" s="198" t="s">
        <v>576</v>
      </c>
      <c r="D450" s="165"/>
      <c r="E450" s="171"/>
      <c r="F450" s="175"/>
      <c r="G450" s="175"/>
      <c r="H450" s="175"/>
      <c r="I450" s="175"/>
      <c r="J450" s="175"/>
      <c r="K450" s="175"/>
      <c r="L450" s="175"/>
      <c r="M450" s="175"/>
      <c r="N450" s="163"/>
      <c r="O450" s="163"/>
      <c r="P450" s="163"/>
      <c r="Q450" s="163"/>
      <c r="R450" s="163"/>
      <c r="S450" s="163"/>
      <c r="T450" s="164"/>
      <c r="U450" s="163"/>
      <c r="V450" s="153"/>
      <c r="W450" s="153"/>
      <c r="X450" s="153"/>
      <c r="Y450" s="153"/>
      <c r="Z450" s="153"/>
      <c r="AA450" s="153"/>
      <c r="AB450" s="153"/>
      <c r="AC450" s="153"/>
      <c r="AD450" s="153"/>
      <c r="AE450" s="153" t="s">
        <v>130</v>
      </c>
      <c r="AF450" s="153">
        <v>0</v>
      </c>
      <c r="AG450" s="153"/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</row>
    <row r="451" spans="1:60" outlineLevel="1" x14ac:dyDescent="0.2">
      <c r="A451" s="154"/>
      <c r="B451" s="160"/>
      <c r="C451" s="198" t="s">
        <v>577</v>
      </c>
      <c r="D451" s="165"/>
      <c r="E451" s="171"/>
      <c r="F451" s="175"/>
      <c r="G451" s="175"/>
      <c r="H451" s="175"/>
      <c r="I451" s="175"/>
      <c r="J451" s="175"/>
      <c r="K451" s="175"/>
      <c r="L451" s="175"/>
      <c r="M451" s="175"/>
      <c r="N451" s="163"/>
      <c r="O451" s="163"/>
      <c r="P451" s="163"/>
      <c r="Q451" s="163"/>
      <c r="R451" s="163"/>
      <c r="S451" s="163"/>
      <c r="T451" s="164"/>
      <c r="U451" s="163"/>
      <c r="V451" s="153"/>
      <c r="W451" s="153"/>
      <c r="X451" s="153"/>
      <c r="Y451" s="153"/>
      <c r="Z451" s="153"/>
      <c r="AA451" s="153"/>
      <c r="AB451" s="153"/>
      <c r="AC451" s="153"/>
      <c r="AD451" s="153"/>
      <c r="AE451" s="153" t="s">
        <v>130</v>
      </c>
      <c r="AF451" s="153">
        <v>0</v>
      </c>
      <c r="AG451" s="153"/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</row>
    <row r="452" spans="1:60" outlineLevel="1" x14ac:dyDescent="0.2">
      <c r="A452" s="154"/>
      <c r="B452" s="160"/>
      <c r="C452" s="198" t="s">
        <v>578</v>
      </c>
      <c r="D452" s="165"/>
      <c r="E452" s="171"/>
      <c r="F452" s="175"/>
      <c r="G452" s="175"/>
      <c r="H452" s="175"/>
      <c r="I452" s="175"/>
      <c r="J452" s="175"/>
      <c r="K452" s="175"/>
      <c r="L452" s="175"/>
      <c r="M452" s="175"/>
      <c r="N452" s="163"/>
      <c r="O452" s="163"/>
      <c r="P452" s="163"/>
      <c r="Q452" s="163"/>
      <c r="R452" s="163"/>
      <c r="S452" s="163"/>
      <c r="T452" s="164"/>
      <c r="U452" s="163"/>
      <c r="V452" s="153"/>
      <c r="W452" s="153"/>
      <c r="X452" s="153"/>
      <c r="Y452" s="153"/>
      <c r="Z452" s="153"/>
      <c r="AA452" s="153"/>
      <c r="AB452" s="153"/>
      <c r="AC452" s="153"/>
      <c r="AD452" s="153"/>
      <c r="AE452" s="153" t="s">
        <v>130</v>
      </c>
      <c r="AF452" s="153">
        <v>0</v>
      </c>
      <c r="AG452" s="153"/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</row>
    <row r="453" spans="1:60" outlineLevel="1" x14ac:dyDescent="0.2">
      <c r="A453" s="154"/>
      <c r="B453" s="160"/>
      <c r="C453" s="198" t="s">
        <v>327</v>
      </c>
      <c r="D453" s="165"/>
      <c r="E453" s="171">
        <v>1</v>
      </c>
      <c r="F453" s="175"/>
      <c r="G453" s="175"/>
      <c r="H453" s="175"/>
      <c r="I453" s="175"/>
      <c r="J453" s="175"/>
      <c r="K453" s="175"/>
      <c r="L453" s="175"/>
      <c r="M453" s="175"/>
      <c r="N453" s="163"/>
      <c r="O453" s="163"/>
      <c r="P453" s="163"/>
      <c r="Q453" s="163"/>
      <c r="R453" s="163"/>
      <c r="S453" s="163"/>
      <c r="T453" s="164"/>
      <c r="U453" s="163"/>
      <c r="V453" s="153"/>
      <c r="W453" s="153"/>
      <c r="X453" s="153"/>
      <c r="Y453" s="153"/>
      <c r="Z453" s="153"/>
      <c r="AA453" s="153"/>
      <c r="AB453" s="153"/>
      <c r="AC453" s="153"/>
      <c r="AD453" s="153"/>
      <c r="AE453" s="153" t="s">
        <v>130</v>
      </c>
      <c r="AF453" s="153">
        <v>0</v>
      </c>
      <c r="AG453" s="153"/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</row>
    <row r="454" spans="1:60" ht="22.5" outlineLevel="1" x14ac:dyDescent="0.2">
      <c r="A454" s="185">
        <v>128</v>
      </c>
      <c r="B454" s="186" t="s">
        <v>579</v>
      </c>
      <c r="C454" s="201" t="s">
        <v>580</v>
      </c>
      <c r="D454" s="187" t="s">
        <v>188</v>
      </c>
      <c r="E454" s="188">
        <v>1</v>
      </c>
      <c r="F454" s="189"/>
      <c r="G454" s="190">
        <f>ROUND(E454*F454,2)</f>
        <v>0</v>
      </c>
      <c r="H454" s="189"/>
      <c r="I454" s="190">
        <f>ROUND(E454*H454,2)</f>
        <v>0</v>
      </c>
      <c r="J454" s="189"/>
      <c r="K454" s="190">
        <f>ROUND(E454*J454,2)</f>
        <v>0</v>
      </c>
      <c r="L454" s="190">
        <v>15</v>
      </c>
      <c r="M454" s="190">
        <f>G454*(1+L454/100)</f>
        <v>0</v>
      </c>
      <c r="N454" s="191">
        <v>0.29942999999999997</v>
      </c>
      <c r="O454" s="191">
        <f>ROUND(E454*N454,5)</f>
        <v>0.29942999999999997</v>
      </c>
      <c r="P454" s="191">
        <v>0</v>
      </c>
      <c r="Q454" s="191">
        <f>ROUND(E454*P454,5)</f>
        <v>0</v>
      </c>
      <c r="R454" s="191"/>
      <c r="S454" s="191"/>
      <c r="T454" s="192">
        <v>150.43144000000001</v>
      </c>
      <c r="U454" s="191">
        <f>ROUND(E454*T454,2)</f>
        <v>150.43</v>
      </c>
      <c r="V454" s="153"/>
      <c r="W454" s="153"/>
      <c r="X454" s="153"/>
      <c r="Y454" s="153"/>
      <c r="Z454" s="153"/>
      <c r="AA454" s="153"/>
      <c r="AB454" s="153"/>
      <c r="AC454" s="153"/>
      <c r="AD454" s="153"/>
      <c r="AE454" s="153" t="s">
        <v>128</v>
      </c>
      <c r="AF454" s="153"/>
      <c r="AG454" s="153"/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</row>
    <row r="455" spans="1:60" x14ac:dyDescent="0.2">
      <c r="A455" s="6"/>
      <c r="B455" s="7" t="s">
        <v>581</v>
      </c>
      <c r="C455" s="202" t="s">
        <v>581</v>
      </c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AC455">
        <v>15</v>
      </c>
      <c r="AD455">
        <v>21</v>
      </c>
    </row>
    <row r="456" spans="1:60" x14ac:dyDescent="0.2">
      <c r="A456" s="193"/>
      <c r="B456" s="194" t="s">
        <v>585</v>
      </c>
      <c r="C456" s="203" t="s">
        <v>581</v>
      </c>
      <c r="D456" s="195"/>
      <c r="E456" s="195"/>
      <c r="F456" s="195"/>
      <c r="G456" s="196">
        <f>G8+G39+G57+G64+G73+G85+G97+G140+G181+G183+G194+G300+G302+G323+G331+G382+G400+G406+G414+G420+G425+G434+G448</f>
        <v>0</v>
      </c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AC456">
        <f>SUMIF(L7:L454,AC455,G7:G454)</f>
        <v>0</v>
      </c>
      <c r="AD456">
        <f>SUMIF(L7:L454,AD455,G7:G454)</f>
        <v>0</v>
      </c>
      <c r="AE456" t="s">
        <v>582</v>
      </c>
    </row>
    <row r="457" spans="1:60" x14ac:dyDescent="0.2">
      <c r="A457" s="6"/>
      <c r="B457" s="7" t="s">
        <v>581</v>
      </c>
      <c r="C457" s="202" t="s">
        <v>581</v>
      </c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</row>
    <row r="458" spans="1:60" x14ac:dyDescent="0.2">
      <c r="A458" s="6"/>
      <c r="B458" s="7" t="s">
        <v>581</v>
      </c>
      <c r="C458" s="202" t="s">
        <v>581</v>
      </c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</row>
    <row r="459" spans="1:60" x14ac:dyDescent="0.2">
      <c r="A459" s="264" t="s">
        <v>586</v>
      </c>
      <c r="B459" s="264"/>
      <c r="C459" s="265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</row>
    <row r="460" spans="1:60" x14ac:dyDescent="0.2">
      <c r="A460" s="266"/>
      <c r="B460" s="267"/>
      <c r="C460" s="268"/>
      <c r="D460" s="267"/>
      <c r="E460" s="267"/>
      <c r="F460" s="267"/>
      <c r="G460" s="269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AE460" t="s">
        <v>583</v>
      </c>
    </row>
    <row r="461" spans="1:60" x14ac:dyDescent="0.2">
      <c r="A461" s="270"/>
      <c r="B461" s="271"/>
      <c r="C461" s="272"/>
      <c r="D461" s="271"/>
      <c r="E461" s="271"/>
      <c r="F461" s="271"/>
      <c r="G461" s="273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</row>
    <row r="462" spans="1:60" x14ac:dyDescent="0.2">
      <c r="A462" s="270"/>
      <c r="B462" s="271"/>
      <c r="C462" s="272"/>
      <c r="D462" s="271"/>
      <c r="E462" s="271"/>
      <c r="F462" s="271"/>
      <c r="G462" s="273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</row>
    <row r="463" spans="1:60" x14ac:dyDescent="0.2">
      <c r="A463" s="270"/>
      <c r="B463" s="271"/>
      <c r="C463" s="272"/>
      <c r="D463" s="271"/>
      <c r="E463" s="271"/>
      <c r="F463" s="271"/>
      <c r="G463" s="273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</row>
    <row r="464" spans="1:60" x14ac:dyDescent="0.2">
      <c r="A464" s="274"/>
      <c r="B464" s="275"/>
      <c r="C464" s="276"/>
      <c r="D464" s="275"/>
      <c r="E464" s="275"/>
      <c r="F464" s="275"/>
      <c r="G464" s="277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</row>
    <row r="465" spans="1:31" x14ac:dyDescent="0.2">
      <c r="A465" s="6"/>
      <c r="B465" s="7" t="s">
        <v>581</v>
      </c>
      <c r="C465" s="202" t="s">
        <v>581</v>
      </c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</row>
    <row r="466" spans="1:31" x14ac:dyDescent="0.2">
      <c r="C466" s="204"/>
      <c r="AE466" t="s">
        <v>584</v>
      </c>
    </row>
  </sheetData>
  <sheetProtection password="CC3D" sheet="1" objects="1" scenarios="1"/>
  <mergeCells count="6">
    <mergeCell ref="A460:G464"/>
    <mergeCell ref="A1:G1"/>
    <mergeCell ref="C2:G2"/>
    <mergeCell ref="C3:G3"/>
    <mergeCell ref="C4:G4"/>
    <mergeCell ref="A459:C459"/>
  </mergeCells>
  <pageMargins left="0.59055118110236204" right="0.39370078740157499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Jiri Hlucil</cp:lastModifiedBy>
  <cp:lastPrinted>2018-11-26T14:15:59Z</cp:lastPrinted>
  <dcterms:created xsi:type="dcterms:W3CDTF">2009-04-08T07:15:50Z</dcterms:created>
  <dcterms:modified xsi:type="dcterms:W3CDTF">2018-11-26T14:16:02Z</dcterms:modified>
</cp:coreProperties>
</file>